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1.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1.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22.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3.xml" ContentType="application/vnd.openxmlformats-officedocument.drawingml.chartshapes+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6.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7.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8.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9.xml" ContentType="application/vnd.openxmlformats-officedocument.drawingml.chartshapes+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32.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33.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34.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35.xml" ContentType="application/vnd.openxmlformats-officedocument.drawing+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6.xml" ContentType="application/vnd.openxmlformats-officedocument.drawing+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7.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38.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9.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40.xml" ContentType="application/vnd.openxmlformats-officedocument.drawing+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41.xml" ContentType="application/vnd.openxmlformats-officedocument.drawing+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42.xml" ContentType="application/vnd.openxmlformats-officedocument.drawing+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43.xml" ContentType="application/vnd.openxmlformats-officedocument.drawing+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44.xml" ContentType="application/vnd.openxmlformats-officedocument.drawing+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45.xml" ContentType="application/vnd.openxmlformats-officedocument.drawing+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46.xml" ContentType="application/vnd.openxmlformats-officedocument.drawingml.chartshapes+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47.xml" ContentType="application/vnd.openxmlformats-officedocument.drawingml.chartshapes+xml"/>
  <Override PartName="/xl/drawings/drawing48.xml" ContentType="application/vnd.openxmlformats-officedocument.drawing+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49.xml" ContentType="application/vnd.openxmlformats-officedocument.drawingml.chartshapes+xml"/>
  <Override PartName="/xl/drawings/drawing50.xml" ContentType="application/vnd.openxmlformats-officedocument.drawing+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51.xml" ContentType="application/vnd.openxmlformats-officedocument.drawingml.chartshapes+xml"/>
  <Override PartName="/xl/drawings/drawing52.xml" ContentType="application/vnd.openxmlformats-officedocument.drawing+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53.xml" ContentType="application/vnd.openxmlformats-officedocument.drawingml.chartshapes+xml"/>
  <Override PartName="/xl/drawings/drawing54.xml" ContentType="application/vnd.openxmlformats-officedocument.drawing+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drawings/drawing55.xml" ContentType="application/vnd.openxmlformats-officedocument.drawing+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56.xml" ContentType="application/vnd.openxmlformats-officedocument.drawing+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drawings/drawing57.xml" ContentType="application/vnd.openxmlformats-officedocument.drawing+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58.xml" ContentType="application/vnd.openxmlformats-officedocument.drawing+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drawings/drawing59.xml" ContentType="application/vnd.openxmlformats-officedocument.drawing+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drawings/drawing60.xml" ContentType="application/vnd.openxmlformats-officedocument.drawing+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drawings/drawing61.xml" ContentType="application/vnd.openxmlformats-officedocument.drawing+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drawings/drawing62.xml" ContentType="application/vnd.openxmlformats-officedocument.drawingml.chartshapes+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drawings/drawing63.xml" ContentType="application/vnd.openxmlformats-officedocument.drawingml.chartshapes+xml"/>
  <Override PartName="/xl/drawings/drawing64.xml" ContentType="application/vnd.openxmlformats-officedocument.drawing+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drawings/drawing65.xml" ContentType="application/vnd.openxmlformats-officedocument.drawing+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drawings/drawing66.xml" ContentType="application/vnd.openxmlformats-officedocument.drawing+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drawings/drawing67.xml" ContentType="application/vnd.openxmlformats-officedocument.drawing+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drawings/drawing68.xml" ContentType="application/vnd.openxmlformats-officedocument.drawing+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drawings/drawing69.xml" ContentType="application/vnd.openxmlformats-officedocument.drawing+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53222"/>
  <mc:AlternateContent xmlns:mc="http://schemas.openxmlformats.org/markup-compatibility/2006">
    <mc:Choice Requires="x15">
      <x15ac:absPath xmlns:x15ac="http://schemas.microsoft.com/office/spreadsheetml/2010/11/ac" url="C:\Users\pmurphy\Desktop\STR7_charts_package\"/>
    </mc:Choice>
  </mc:AlternateContent>
  <workbookProtection workbookAlgorithmName="SHA-512" workbookHashValue="gN+dAC2pVUwknhECFeNn6FHLq+WcWP8rE6coptgdV5QHPDQAghMlOAe/IHR6NizKwKaaq+/JreawwUF9N2ZTGw==" workbookSaltValue="OFfnIcJUFAlzcdrYGQWGmA==" workbookSpinCount="100000" lockStructure="1"/>
  <bookViews>
    <workbookView xWindow="0" yWindow="0" windowWidth="15405" windowHeight="11505" tabRatio="886"/>
  </bookViews>
  <sheets>
    <sheet name="Summary Table_Children" sheetId="121" r:id="rId1"/>
    <sheet name="PMTCT coverage" sheetId="54" r:id="rId2"/>
    <sheet name="PMTCT regimen" sheetId="4" r:id="rId3"/>
    <sheet name="New Infects_trend" sheetId="123" r:id="rId4"/>
    <sheet name="PMTCT_GP_NI-reduction" sheetId="67" r:id="rId5"/>
    <sheet name="PMTCT coverage vs. NI " sheetId="66" r:id="rId6"/>
    <sheet name="PMTCT-MTCT Rates" sheetId="7" r:id="rId7"/>
    <sheet name="PMTCT-MTCT Rates2" sheetId="9" r:id="rId8"/>
    <sheet name="HIV Pop_0-14" sheetId="124" r:id="rId9"/>
    <sheet name="HIV Pop_0-14_All Regions" sheetId="125" r:id="rId10"/>
    <sheet name="HIV Pop_0-14_reg" sheetId="95" r:id="rId11"/>
    <sheet name="HIV Pop_age distribution" sheetId="126" r:id="rId12"/>
    <sheet name="New Infects_0-14" sheetId="127" r:id="rId13"/>
    <sheet name="New Infections_0-14_All reg" sheetId="128" r:id="rId14"/>
    <sheet name="New Infections_0-14_reg" sheetId="62" r:id="rId15"/>
    <sheet name="AIDS Deaths_0-14" sheetId="129" r:id="rId16"/>
    <sheet name="AIDS Death_0-14_All Regions" sheetId="130" r:id="rId17"/>
    <sheet name="AIDS Deaths_0-14_reg" sheetId="65" r:id="rId18"/>
    <sheet name="AIDS Deaths_age distribution" sheetId="131" r:id="rId19"/>
    <sheet name="PMTCT_NI" sheetId="55" state="hidden" r:id="rId20"/>
    <sheet name="PMTCT cascade" sheetId="10" r:id="rId21"/>
    <sheet name="PedART coverage vs. Deaths" sheetId="68" r:id="rId22"/>
    <sheet name="PMTCT_PedART_All Regions" sheetId="132" r:id="rId23"/>
    <sheet name="PMTCT_PedART_reg" sheetId="56" r:id="rId24"/>
    <sheet name="PedART_AdultsChildren_LMIC" sheetId="20" state="hidden" r:id="rId25"/>
    <sheet name="PedART_AdultsChildren_Reg" sheetId="133" r:id="rId26"/>
    <sheet name="ART Gap" sheetId="57" r:id="rId27"/>
    <sheet name="PMTCT_EID_All Regions" sheetId="134" r:id="rId28"/>
    <sheet name="EID_GP" sheetId="135" r:id="rId29"/>
    <sheet name="PMTCT_InfantARVs_All Regions" sheetId="136" r:id="rId30"/>
    <sheet name="Infant ARVs_GP" sheetId="137" r:id="rId31"/>
    <sheet name="PMTCT_CTX_All Regions" sheetId="138" r:id="rId32"/>
    <sheet name="CTX_GP" sheetId="139" r:id="rId33"/>
    <sheet name="DPT_EID" sheetId="140" r:id="rId34"/>
    <sheet name="Summary Table_Ados" sheetId="103" r:id="rId35"/>
    <sheet name="HIV Pop_10-19" sheetId="141" r:id="rId36"/>
    <sheet name="HIV Pop_10-19_All Regions" sheetId="142" r:id="rId37"/>
    <sheet name="HIV Pop_10-19_reg" sheetId="61" r:id="rId38"/>
    <sheet name="New Infects_15-19" sheetId="143" r:id="rId39"/>
    <sheet name="New Infections_15-19_AllRegs" sheetId="144" r:id="rId40"/>
    <sheet name="New Infections_15-19_reg" sheetId="80" r:id="rId41"/>
    <sheet name="NI_2000v2015" sheetId="120" r:id="rId42"/>
    <sheet name="New Infects trend_ados" sheetId="44" state="hidden" r:id="rId43"/>
    <sheet name="NI_ageGroups" sheetId="72" r:id="rId44"/>
    <sheet name="AIDS Deaths_by age groups" sheetId="33" state="hidden" r:id="rId45"/>
    <sheet name="AIDS Deaths_by age grps_reg" sheetId="73" r:id="rId46"/>
    <sheet name="AIDS Deaths_10-19" sheetId="145" r:id="rId47"/>
    <sheet name="AIDS Death_10-19_All Region" sheetId="146" r:id="rId48"/>
    <sheet name="AIDS Death_10-19_reg" sheetId="100" r:id="rId49"/>
    <sheet name="Adolescent ART coverage" sheetId="147" r:id="rId50"/>
    <sheet name="Comp_Know" sheetId="85" r:id="rId51"/>
    <sheet name="Mult Partners_Condoms" sheetId="89" r:id="rId52"/>
    <sheet name="Testing by 12mos" sheetId="91" r:id="rId53"/>
  </sheets>
  <definedNames>
    <definedName name="_xlnm._FilterDatabase" localSheetId="8" hidden="1">'HIV Pop_0-14'!$L$40:$N$200</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3" i="139" l="1"/>
  <c r="A34" i="139"/>
  <c r="A35" i="139"/>
  <c r="A36" i="139"/>
  <c r="A37" i="139"/>
  <c r="A38" i="139"/>
  <c r="A39" i="139"/>
  <c r="A40" i="139"/>
  <c r="A41" i="139"/>
  <c r="A42" i="139"/>
  <c r="A43" i="139"/>
  <c r="A44" i="139"/>
  <c r="A45" i="139"/>
  <c r="A46" i="139"/>
  <c r="A47" i="139"/>
  <c r="A48" i="139"/>
  <c r="A49" i="139"/>
  <c r="A50" i="139"/>
  <c r="A32" i="139"/>
  <c r="I39" i="139"/>
  <c r="J39" i="139"/>
  <c r="K39" i="139"/>
  <c r="D39" i="139"/>
  <c r="I32" i="139"/>
  <c r="J32" i="139"/>
  <c r="K32" i="139"/>
  <c r="I37" i="139"/>
  <c r="B37" i="139"/>
  <c r="J37" i="139"/>
  <c r="C37" i="139"/>
  <c r="K37" i="139"/>
  <c r="I49" i="139"/>
  <c r="J49" i="139"/>
  <c r="C49" i="139"/>
  <c r="K49" i="139"/>
  <c r="D49" i="139"/>
  <c r="I36" i="139"/>
  <c r="J36" i="139"/>
  <c r="K36" i="139"/>
  <c r="I44" i="139"/>
  <c r="B44" i="139"/>
  <c r="J44" i="139"/>
  <c r="K44" i="139"/>
  <c r="I43" i="139"/>
  <c r="J43" i="139"/>
  <c r="K43" i="139"/>
  <c r="I38" i="139"/>
  <c r="J38" i="139"/>
  <c r="C38" i="139"/>
  <c r="K38" i="139"/>
  <c r="D38" i="139"/>
  <c r="I35" i="139"/>
  <c r="B35" i="139"/>
  <c r="J35" i="139"/>
  <c r="K35" i="139"/>
  <c r="I41" i="139"/>
  <c r="B41" i="139"/>
  <c r="J41" i="139"/>
  <c r="K41" i="139"/>
  <c r="I40" i="139"/>
  <c r="B43" i="139"/>
  <c r="J40" i="139"/>
  <c r="C40" i="139"/>
  <c r="K40" i="139"/>
  <c r="I42" i="139"/>
  <c r="J42" i="139"/>
  <c r="C42" i="139"/>
  <c r="K42" i="139"/>
  <c r="D42" i="139"/>
  <c r="I50" i="139"/>
  <c r="J50" i="139"/>
  <c r="K50" i="139"/>
  <c r="D50" i="139"/>
  <c r="I46" i="139"/>
  <c r="B46" i="139"/>
  <c r="J46" i="139"/>
  <c r="C46" i="139"/>
  <c r="K46" i="139"/>
  <c r="D46" i="139"/>
  <c r="I47" i="139"/>
  <c r="B47" i="139"/>
  <c r="J47" i="139"/>
  <c r="C47" i="139"/>
  <c r="E47" i="139"/>
  <c r="K47" i="139"/>
  <c r="D47" i="139"/>
  <c r="I45" i="139"/>
  <c r="B45" i="139"/>
  <c r="J45" i="139"/>
  <c r="C45" i="139"/>
  <c r="K45" i="139"/>
  <c r="D45" i="139"/>
  <c r="I48" i="139"/>
  <c r="B48" i="139"/>
  <c r="J48" i="139"/>
  <c r="K48" i="139"/>
  <c r="I33" i="139"/>
  <c r="J33" i="139"/>
  <c r="C33" i="139"/>
  <c r="K33" i="139"/>
  <c r="I38" i="137"/>
  <c r="J38" i="137"/>
  <c r="K38" i="137"/>
  <c r="I32" i="137"/>
  <c r="J32" i="137"/>
  <c r="K32" i="137"/>
  <c r="I36" i="137"/>
  <c r="J36" i="137"/>
  <c r="K36" i="137"/>
  <c r="I49" i="137"/>
  <c r="J49" i="137"/>
  <c r="K49" i="137"/>
  <c r="I35" i="137"/>
  <c r="J35" i="137"/>
  <c r="K35" i="137"/>
  <c r="I43" i="137"/>
  <c r="J43" i="137"/>
  <c r="K43" i="137"/>
  <c r="I34" i="137"/>
  <c r="J34" i="137"/>
  <c r="K34" i="137"/>
  <c r="I41" i="137"/>
  <c r="J41" i="137"/>
  <c r="K41" i="137"/>
  <c r="I39" i="137"/>
  <c r="J39" i="137"/>
  <c r="K39" i="137"/>
  <c r="I40" i="137"/>
  <c r="J40" i="137"/>
  <c r="K40" i="137"/>
  <c r="I44" i="137"/>
  <c r="J44" i="137"/>
  <c r="K44" i="137"/>
  <c r="I47" i="137"/>
  <c r="J47" i="137"/>
  <c r="K47" i="137"/>
  <c r="I45" i="137"/>
  <c r="J45" i="137"/>
  <c r="K45" i="137"/>
  <c r="I51" i="137"/>
  <c r="J51" i="137"/>
  <c r="K51" i="137"/>
  <c r="I50" i="137"/>
  <c r="J50" i="137"/>
  <c r="K50" i="137"/>
  <c r="I48" i="137"/>
  <c r="J48" i="137"/>
  <c r="K48" i="137"/>
  <c r="I46" i="137"/>
  <c r="J46" i="137"/>
  <c r="K46" i="137"/>
  <c r="I42" i="137"/>
  <c r="J42" i="137"/>
  <c r="K42" i="137"/>
  <c r="I33" i="137"/>
  <c r="J33" i="137"/>
  <c r="K33" i="137"/>
  <c r="A33" i="137"/>
  <c r="A34" i="137"/>
  <c r="A35" i="137"/>
  <c r="A36" i="137"/>
  <c r="A37" i="137"/>
  <c r="A38" i="137"/>
  <c r="A39" i="137"/>
  <c r="A40" i="137"/>
  <c r="A41" i="137"/>
  <c r="A42" i="137"/>
  <c r="A43" i="137"/>
  <c r="A44" i="137"/>
  <c r="A45" i="137"/>
  <c r="A46" i="137"/>
  <c r="A47" i="137"/>
  <c r="A48" i="137"/>
  <c r="A49" i="137"/>
  <c r="A50" i="137"/>
  <c r="C50" i="137"/>
  <c r="A51" i="137"/>
  <c r="A32" i="137"/>
  <c r="A33" i="135"/>
  <c r="A34" i="135"/>
  <c r="A35" i="135"/>
  <c r="A36" i="135"/>
  <c r="A37" i="135"/>
  <c r="A38" i="135"/>
  <c r="A39" i="135"/>
  <c r="A40" i="135"/>
  <c r="A41" i="135"/>
  <c r="A42" i="135"/>
  <c r="A43" i="135"/>
  <c r="A44" i="135"/>
  <c r="A45" i="135"/>
  <c r="A46" i="135"/>
  <c r="A47" i="135"/>
  <c r="A48" i="135"/>
  <c r="A49" i="135"/>
  <c r="A50" i="135"/>
  <c r="I36" i="135"/>
  <c r="J36" i="135"/>
  <c r="K36" i="135"/>
  <c r="I38" i="135"/>
  <c r="J38" i="135"/>
  <c r="K38" i="135"/>
  <c r="I32" i="135"/>
  <c r="J32" i="135"/>
  <c r="K32" i="135"/>
  <c r="I41" i="135"/>
  <c r="J41" i="135"/>
  <c r="K41" i="135"/>
  <c r="I48" i="135"/>
  <c r="J48" i="135"/>
  <c r="K48" i="135"/>
  <c r="I34" i="135"/>
  <c r="J34" i="135"/>
  <c r="K34" i="135"/>
  <c r="I40" i="135"/>
  <c r="J40" i="135"/>
  <c r="K40" i="135"/>
  <c r="I35" i="135"/>
  <c r="J35" i="135"/>
  <c r="K35" i="135"/>
  <c r="I43" i="135"/>
  <c r="B43" i="135"/>
  <c r="J43" i="135"/>
  <c r="K43" i="135"/>
  <c r="I37" i="135"/>
  <c r="J37" i="135"/>
  <c r="K37" i="135"/>
  <c r="I47" i="135"/>
  <c r="J47" i="135"/>
  <c r="K47" i="135"/>
  <c r="I50" i="135"/>
  <c r="J50" i="135"/>
  <c r="K50" i="135"/>
  <c r="I49" i="135"/>
  <c r="J49" i="135"/>
  <c r="K49" i="135"/>
  <c r="I45" i="135"/>
  <c r="J45" i="135"/>
  <c r="C45" i="135"/>
  <c r="K45" i="135"/>
  <c r="I44" i="135"/>
  <c r="B44" i="135"/>
  <c r="J44" i="135"/>
  <c r="K44" i="135"/>
  <c r="D44" i="135"/>
  <c r="I42" i="135"/>
  <c r="J42" i="135"/>
  <c r="K42" i="135"/>
  <c r="I46" i="135"/>
  <c r="B46" i="135"/>
  <c r="J46" i="135"/>
  <c r="K46" i="135"/>
  <c r="D46" i="135"/>
  <c r="I39" i="135"/>
  <c r="J39" i="135"/>
  <c r="C39" i="135"/>
  <c r="K39" i="135"/>
  <c r="D50" i="137"/>
  <c r="B39" i="139"/>
  <c r="B50" i="139"/>
  <c r="F50" i="139"/>
  <c r="F35" i="139"/>
  <c r="D33" i="139"/>
  <c r="C48" i="139"/>
  <c r="E48" i="139"/>
  <c r="E45" i="139"/>
  <c r="F46" i="139"/>
  <c r="C50" i="139"/>
  <c r="B42" i="139"/>
  <c r="E42" i="139"/>
  <c r="D41" i="139"/>
  <c r="F41" i="139"/>
  <c r="C35" i="139"/>
  <c r="B38" i="139"/>
  <c r="E38" i="139"/>
  <c r="F44" i="139"/>
  <c r="B49" i="139"/>
  <c r="E49" i="139"/>
  <c r="C39" i="139"/>
  <c r="B36" i="139"/>
  <c r="C43" i="139"/>
  <c r="E43" i="139"/>
  <c r="D48" i="139"/>
  <c r="F48" i="139"/>
  <c r="F39" i="139"/>
  <c r="F47" i="139"/>
  <c r="D40" i="139"/>
  <c r="E41" i="139"/>
  <c r="D43" i="139"/>
  <c r="F43" i="139"/>
  <c r="C44" i="139"/>
  <c r="E44" i="139"/>
  <c r="D37" i="139"/>
  <c r="F37" i="139"/>
  <c r="B40" i="139"/>
  <c r="E40" i="139"/>
  <c r="F45" i="139"/>
  <c r="E37" i="139"/>
  <c r="E35" i="139"/>
  <c r="E46" i="139"/>
  <c r="B33" i="139"/>
  <c r="E33" i="139"/>
  <c r="C51" i="137"/>
  <c r="B51" i="137"/>
  <c r="B50" i="137"/>
  <c r="E50" i="137"/>
  <c r="B48" i="135"/>
  <c r="C41" i="135"/>
  <c r="B36" i="135"/>
  <c r="B39" i="135"/>
  <c r="E39" i="135"/>
  <c r="C44" i="135"/>
  <c r="C40" i="135"/>
  <c r="B38" i="135"/>
  <c r="D35" i="135"/>
  <c r="C35" i="135"/>
  <c r="B40" i="135"/>
  <c r="E40" i="135"/>
  <c r="C37" i="135"/>
  <c r="D50" i="135"/>
  <c r="D42" i="135"/>
  <c r="B35" i="135"/>
  <c r="E51" i="137"/>
  <c r="F50" i="137"/>
  <c r="D51" i="137"/>
  <c r="C38" i="135"/>
  <c r="B45" i="135"/>
  <c r="E45" i="135"/>
  <c r="C47" i="135"/>
  <c r="B37" i="135"/>
  <c r="D47" i="135"/>
  <c r="C42" i="135"/>
  <c r="B47" i="135"/>
  <c r="D36" i="135"/>
  <c r="C50" i="135"/>
  <c r="F43" i="135"/>
  <c r="D48" i="135"/>
  <c r="D39" i="135"/>
  <c r="C46" i="135"/>
  <c r="B42" i="135"/>
  <c r="D45" i="135"/>
  <c r="B50" i="135"/>
  <c r="D37" i="135"/>
  <c r="C43" i="135"/>
  <c r="E43" i="135"/>
  <c r="C48" i="135"/>
  <c r="B41" i="135"/>
  <c r="C36" i="135"/>
  <c r="D41" i="135"/>
  <c r="B34" i="135"/>
  <c r="E34" i="135"/>
  <c r="E46" i="135"/>
  <c r="E44" i="135"/>
  <c r="F46" i="135"/>
  <c r="F44" i="135"/>
  <c r="F36" i="139"/>
  <c r="E39" i="139"/>
  <c r="F38" i="135"/>
  <c r="E41" i="135"/>
  <c r="F36" i="135"/>
  <c r="E37" i="135"/>
  <c r="E48" i="135"/>
  <c r="E50" i="139"/>
  <c r="F38" i="139"/>
  <c r="F42" i="135"/>
  <c r="F48" i="135"/>
  <c r="E35" i="135"/>
  <c r="E36" i="139"/>
  <c r="F40" i="139"/>
  <c r="F49" i="139"/>
  <c r="F42" i="139"/>
  <c r="F33" i="139"/>
  <c r="F51" i="137"/>
  <c r="E36" i="135"/>
  <c r="F39" i="135"/>
  <c r="F41" i="135"/>
  <c r="F45" i="135"/>
  <c r="F40" i="135"/>
  <c r="F37" i="135"/>
  <c r="E38" i="135"/>
  <c r="F34" i="135"/>
  <c r="F50" i="135"/>
  <c r="E42" i="135"/>
  <c r="F35" i="135"/>
  <c r="E47" i="135"/>
  <c r="E50" i="135"/>
  <c r="F47" i="135"/>
  <c r="D46" i="100"/>
  <c r="D41" i="100"/>
  <c r="D61" i="100"/>
  <c r="D45" i="100"/>
  <c r="D44" i="100"/>
  <c r="D51" i="100"/>
  <c r="D42" i="100"/>
  <c r="D40" i="100"/>
  <c r="D59" i="100"/>
  <c r="D56" i="100"/>
  <c r="D58" i="100"/>
  <c r="D43" i="100"/>
  <c r="D49" i="100"/>
  <c r="D57" i="100"/>
  <c r="D52" i="100"/>
  <c r="D48" i="100"/>
  <c r="D60" i="100"/>
  <c r="D50" i="100"/>
  <c r="D39" i="100"/>
  <c r="D54" i="100"/>
  <c r="D55" i="100"/>
  <c r="D47" i="100"/>
  <c r="D49" i="120"/>
  <c r="D48" i="120"/>
  <c r="D40" i="120"/>
  <c r="D42" i="120"/>
  <c r="D39" i="120"/>
  <c r="D43" i="120"/>
  <c r="D35" i="120"/>
  <c r="D31" i="120"/>
  <c r="D34" i="120"/>
  <c r="D46" i="120"/>
  <c r="D41" i="120"/>
  <c r="D50" i="120"/>
  <c r="D37" i="120"/>
  <c r="D51" i="120"/>
  <c r="D38" i="120"/>
  <c r="D36" i="120"/>
  <c r="D47" i="120"/>
  <c r="D32" i="120"/>
  <c r="D44" i="120"/>
  <c r="D33" i="120"/>
  <c r="D51" i="80"/>
  <c r="D40" i="80"/>
  <c r="D60" i="80"/>
  <c r="D47" i="80"/>
  <c r="D46" i="80"/>
  <c r="D49" i="80"/>
  <c r="D41" i="80"/>
  <c r="D42" i="80"/>
  <c r="D61" i="80"/>
  <c r="D58" i="80"/>
  <c r="D59" i="80"/>
  <c r="D43" i="80"/>
  <c r="D45" i="80"/>
  <c r="D56" i="80"/>
  <c r="D55" i="80"/>
  <c r="D44" i="80"/>
  <c r="D57" i="80"/>
  <c r="D48" i="80"/>
  <c r="D39" i="80"/>
  <c r="D54" i="80"/>
  <c r="D50" i="80"/>
  <c r="D52" i="80"/>
  <c r="D47" i="61"/>
  <c r="D41" i="61"/>
  <c r="D62" i="61"/>
  <c r="D48" i="61"/>
  <c r="D45" i="61"/>
  <c r="D52" i="61"/>
  <c r="D43" i="61"/>
  <c r="D42" i="61"/>
  <c r="D60" i="61"/>
  <c r="D58" i="61"/>
  <c r="D59" i="61"/>
  <c r="D44" i="61"/>
  <c r="D50" i="61"/>
  <c r="D57" i="61"/>
  <c r="D54" i="61"/>
  <c r="D46" i="61"/>
  <c r="D61" i="61"/>
  <c r="D51" i="61"/>
  <c r="D40" i="61"/>
  <c r="D55" i="61"/>
  <c r="D56" i="61"/>
  <c r="D49" i="61"/>
  <c r="D53" i="61"/>
  <c r="D50" i="65"/>
  <c r="D40" i="65"/>
  <c r="D61" i="65"/>
  <c r="D46" i="65"/>
  <c r="D43" i="65"/>
  <c r="D47" i="65"/>
  <c r="D42" i="65"/>
  <c r="D41" i="65"/>
  <c r="D59" i="65"/>
  <c r="D57" i="65"/>
  <c r="D58" i="65"/>
  <c r="D44" i="65"/>
  <c r="D54" i="65"/>
  <c r="D56" i="65"/>
  <c r="D55" i="65"/>
  <c r="D45" i="65"/>
  <c r="D60" i="65"/>
  <c r="D48" i="65"/>
  <c r="D39" i="65"/>
  <c r="D51" i="65"/>
  <c r="D53" i="65"/>
  <c r="D49" i="65"/>
  <c r="D63" i="65"/>
  <c r="D52" i="65"/>
  <c r="D54" i="62"/>
  <c r="D40" i="62"/>
  <c r="D61" i="62"/>
  <c r="D46" i="62"/>
  <c r="D45" i="62"/>
  <c r="D47" i="62"/>
  <c r="D41" i="62"/>
  <c r="D42" i="62"/>
  <c r="D59" i="62"/>
  <c r="D60" i="62"/>
  <c r="D56" i="62"/>
  <c r="D43" i="62"/>
  <c r="D53" i="62"/>
  <c r="D50" i="62"/>
  <c r="D52" i="62"/>
  <c r="D44" i="62"/>
  <c r="D58" i="62"/>
  <c r="D48" i="62"/>
  <c r="D39" i="62"/>
  <c r="D49" i="62"/>
  <c r="D55" i="62"/>
  <c r="D57" i="62"/>
  <c r="D63" i="62"/>
  <c r="D51" i="62"/>
  <c r="D49" i="95"/>
  <c r="D42" i="95"/>
  <c r="D62" i="95"/>
  <c r="D47" i="95"/>
  <c r="D45" i="95"/>
  <c r="D52" i="95"/>
  <c r="D43" i="95"/>
  <c r="D41" i="95"/>
  <c r="D59" i="95"/>
  <c r="D58" i="95"/>
  <c r="D60" i="95"/>
  <c r="D44" i="95"/>
  <c r="D50" i="95"/>
  <c r="D56" i="95"/>
  <c r="D57" i="95"/>
  <c r="D46" i="95"/>
  <c r="D61" i="95"/>
  <c r="D51" i="95"/>
  <c r="D40" i="95"/>
  <c r="D53" i="95"/>
  <c r="D55" i="95"/>
  <c r="D48" i="95"/>
  <c r="D65" i="95"/>
  <c r="D54" i="95"/>
  <c r="D58" i="67"/>
  <c r="E58" i="67"/>
  <c r="D49" i="67"/>
  <c r="E49" i="67"/>
  <c r="D59" i="67"/>
  <c r="E59" i="67"/>
  <c r="D51" i="67"/>
  <c r="E51" i="67"/>
  <c r="D53" i="67"/>
  <c r="E53" i="67"/>
  <c r="D46" i="67"/>
  <c r="E46" i="67"/>
  <c r="D54" i="67"/>
  <c r="E54" i="67"/>
  <c r="D55" i="67"/>
  <c r="E55" i="67"/>
  <c r="D56" i="67"/>
  <c r="E56" i="67"/>
  <c r="D43" i="67"/>
  <c r="E43" i="67"/>
  <c r="D50" i="67"/>
  <c r="E50" i="67"/>
  <c r="D60" i="67"/>
  <c r="E60" i="67"/>
  <c r="D52" i="67"/>
  <c r="E52" i="67"/>
  <c r="D42" i="67"/>
  <c r="E42" i="67"/>
  <c r="D47" i="67"/>
  <c r="E47" i="67"/>
  <c r="D41" i="67"/>
  <c r="E41" i="67"/>
  <c r="D45" i="67"/>
  <c r="E45" i="67"/>
  <c r="D44" i="67"/>
  <c r="E44" i="67"/>
  <c r="D57" i="67"/>
  <c r="E57" i="67"/>
  <c r="D61" i="67"/>
  <c r="E61" i="67"/>
  <c r="J61" i="127"/>
  <c r="N59" i="124"/>
  <c r="B42" i="9"/>
  <c r="C42" i="9"/>
  <c r="I34" i="139"/>
  <c r="J34" i="139"/>
  <c r="K34" i="139"/>
  <c r="K37" i="137"/>
  <c r="D32" i="137"/>
  <c r="D33" i="137"/>
  <c r="D36" i="137"/>
  <c r="D38" i="137"/>
  <c r="D41" i="137"/>
  <c r="D42" i="137"/>
  <c r="D44" i="137"/>
  <c r="D45" i="137"/>
  <c r="D47" i="137"/>
  <c r="D48" i="137"/>
  <c r="D49" i="137"/>
  <c r="J37" i="137"/>
  <c r="C32" i="137"/>
  <c r="C33" i="137"/>
  <c r="C34" i="137"/>
  <c r="C36" i="137"/>
  <c r="C38" i="137"/>
  <c r="C41" i="137"/>
  <c r="C42" i="137"/>
  <c r="C44" i="137"/>
  <c r="C45" i="137"/>
  <c r="C47" i="137"/>
  <c r="C48" i="137"/>
  <c r="C49" i="137"/>
  <c r="I37" i="137"/>
  <c r="B32" i="137"/>
  <c r="B33" i="137"/>
  <c r="B34" i="137"/>
  <c r="B35" i="137"/>
  <c r="B36" i="137"/>
  <c r="B38" i="137"/>
  <c r="B39" i="137"/>
  <c r="B40" i="137"/>
  <c r="B41" i="137"/>
  <c r="B42" i="137"/>
  <c r="B43" i="137"/>
  <c r="B44" i="137"/>
  <c r="B45" i="137"/>
  <c r="B46" i="137"/>
  <c r="B47" i="137"/>
  <c r="B48" i="137"/>
  <c r="B49" i="137"/>
  <c r="A32" i="135"/>
  <c r="J33" i="135"/>
  <c r="C49" i="135"/>
  <c r="K33" i="135"/>
  <c r="D49" i="135"/>
  <c r="I33" i="135"/>
  <c r="B49" i="135"/>
  <c r="E32" i="137"/>
  <c r="L52" i="147"/>
  <c r="A52" i="147"/>
  <c r="D48" i="146"/>
  <c r="C48" i="146"/>
  <c r="D46" i="146"/>
  <c r="C46" i="146"/>
  <c r="D45" i="146"/>
  <c r="C45" i="146"/>
  <c r="D44" i="146"/>
  <c r="C44" i="146"/>
  <c r="D43" i="146"/>
  <c r="C43" i="146"/>
  <c r="D42" i="146"/>
  <c r="C42" i="146"/>
  <c r="D41" i="146"/>
  <c r="C41" i="146"/>
  <c r="D40" i="146"/>
  <c r="C40" i="146"/>
  <c r="D39" i="146"/>
  <c r="C39" i="146"/>
  <c r="J61" i="145"/>
  <c r="I61" i="145"/>
  <c r="E61" i="145"/>
  <c r="D61" i="145"/>
  <c r="H60" i="145"/>
  <c r="I60" i="145"/>
  <c r="D60" i="145"/>
  <c r="C60" i="145"/>
  <c r="E60" i="145"/>
  <c r="J59" i="145"/>
  <c r="I59" i="145"/>
  <c r="E59" i="145"/>
  <c r="D59" i="145"/>
  <c r="J58" i="145"/>
  <c r="I58" i="145"/>
  <c r="E58" i="145"/>
  <c r="J57" i="145"/>
  <c r="I57" i="145"/>
  <c r="E57" i="145"/>
  <c r="D57" i="145"/>
  <c r="J56" i="145"/>
  <c r="I56" i="145"/>
  <c r="E56" i="145"/>
  <c r="D56" i="145"/>
  <c r="J55" i="145"/>
  <c r="I55" i="145"/>
  <c r="E55" i="145"/>
  <c r="D55" i="145"/>
  <c r="J54" i="145"/>
  <c r="I54" i="145"/>
  <c r="E54" i="145"/>
  <c r="D54" i="145"/>
  <c r="J53" i="145"/>
  <c r="I53" i="145"/>
  <c r="E53" i="145"/>
  <c r="D53" i="145"/>
  <c r="J52" i="145"/>
  <c r="I52" i="145"/>
  <c r="E52" i="145"/>
  <c r="D52" i="145"/>
  <c r="J51" i="145"/>
  <c r="I51" i="145"/>
  <c r="E51" i="145"/>
  <c r="D51" i="145"/>
  <c r="J50" i="145"/>
  <c r="I50" i="145"/>
  <c r="E50" i="145"/>
  <c r="J49" i="145"/>
  <c r="I49" i="145"/>
  <c r="E49" i="145"/>
  <c r="D49" i="145"/>
  <c r="J48" i="145"/>
  <c r="I48" i="145"/>
  <c r="E48" i="145"/>
  <c r="D48" i="145"/>
  <c r="J47" i="145"/>
  <c r="I47" i="145"/>
  <c r="E47" i="145"/>
  <c r="D47" i="145"/>
  <c r="J46" i="145"/>
  <c r="I46" i="145"/>
  <c r="E46" i="145"/>
  <c r="D46" i="145"/>
  <c r="J45" i="145"/>
  <c r="E45" i="145"/>
  <c r="D45" i="145"/>
  <c r="J44" i="145"/>
  <c r="I44" i="145"/>
  <c r="E44" i="145"/>
  <c r="D44" i="145"/>
  <c r="J43" i="145"/>
  <c r="I43" i="145"/>
  <c r="E43" i="145"/>
  <c r="J42" i="145"/>
  <c r="E42" i="145"/>
  <c r="D42" i="145"/>
  <c r="J41" i="145"/>
  <c r="I41" i="145"/>
  <c r="E41" i="145"/>
  <c r="D41" i="145"/>
  <c r="J40" i="145"/>
  <c r="I40" i="145"/>
  <c r="E40" i="145"/>
  <c r="D40" i="145"/>
  <c r="D48" i="144"/>
  <c r="D46" i="144"/>
  <c r="D45" i="144"/>
  <c r="D44" i="144"/>
  <c r="D43" i="144"/>
  <c r="D42" i="144"/>
  <c r="D41" i="144"/>
  <c r="D40" i="144"/>
  <c r="D39" i="144"/>
  <c r="Q62" i="143"/>
  <c r="P62" i="143"/>
  <c r="O61" i="143"/>
  <c r="P61" i="143"/>
  <c r="E61" i="143"/>
  <c r="D61" i="143"/>
  <c r="Q60" i="143"/>
  <c r="C60" i="143"/>
  <c r="E60" i="143"/>
  <c r="Q59" i="143"/>
  <c r="E59" i="143"/>
  <c r="Q58" i="143"/>
  <c r="E58" i="143"/>
  <c r="Q57" i="143"/>
  <c r="E57" i="143"/>
  <c r="Q56" i="143"/>
  <c r="E56" i="143"/>
  <c r="Q55" i="143"/>
  <c r="E55" i="143"/>
  <c r="Q54" i="143"/>
  <c r="E54" i="143"/>
  <c r="Q53" i="143"/>
  <c r="E53" i="143"/>
  <c r="Q52" i="143"/>
  <c r="E52" i="143"/>
  <c r="Q51" i="143"/>
  <c r="E51" i="143"/>
  <c r="Q50" i="143"/>
  <c r="E50" i="143"/>
  <c r="Q49" i="143"/>
  <c r="E49" i="143"/>
  <c r="Q48" i="143"/>
  <c r="E48" i="143"/>
  <c r="Q47" i="143"/>
  <c r="E47" i="143"/>
  <c r="Q46" i="143"/>
  <c r="E46" i="143"/>
  <c r="Q45" i="143"/>
  <c r="E45" i="143"/>
  <c r="Q44" i="143"/>
  <c r="E44" i="143"/>
  <c r="Q43" i="143"/>
  <c r="E43" i="143"/>
  <c r="Q42" i="143"/>
  <c r="E42" i="143"/>
  <c r="Q41" i="143"/>
  <c r="E41" i="143"/>
  <c r="E40" i="143"/>
  <c r="B48" i="142"/>
  <c r="C48" i="142"/>
  <c r="C47" i="142"/>
  <c r="C46" i="142"/>
  <c r="C45" i="142"/>
  <c r="C44" i="142"/>
  <c r="C43" i="142"/>
  <c r="C42" i="142"/>
  <c r="C41" i="142"/>
  <c r="C40" i="142"/>
  <c r="J62" i="141"/>
  <c r="I62" i="141"/>
  <c r="E62" i="141"/>
  <c r="D62" i="141"/>
  <c r="H61" i="141"/>
  <c r="J61" i="141"/>
  <c r="C61" i="141"/>
  <c r="D61" i="141"/>
  <c r="J60" i="141"/>
  <c r="I60" i="141"/>
  <c r="E60" i="141"/>
  <c r="D60" i="141"/>
  <c r="J59" i="141"/>
  <c r="I59" i="141"/>
  <c r="E59" i="141"/>
  <c r="D59" i="141"/>
  <c r="J58" i="141"/>
  <c r="I58" i="141"/>
  <c r="E58" i="141"/>
  <c r="D58" i="141"/>
  <c r="J57" i="141"/>
  <c r="E57" i="141"/>
  <c r="D57" i="141"/>
  <c r="J56" i="141"/>
  <c r="I56" i="141"/>
  <c r="E56" i="141"/>
  <c r="D56" i="141"/>
  <c r="J55" i="141"/>
  <c r="I55" i="141"/>
  <c r="E55" i="141"/>
  <c r="D55" i="141"/>
  <c r="J54" i="141"/>
  <c r="I54" i="141"/>
  <c r="E54" i="141"/>
  <c r="J53" i="141"/>
  <c r="I53" i="141"/>
  <c r="E53" i="141"/>
  <c r="D53" i="141"/>
  <c r="J52" i="141"/>
  <c r="I52" i="141"/>
  <c r="E52" i="141"/>
  <c r="D52" i="141"/>
  <c r="J51" i="141"/>
  <c r="I51" i="141"/>
  <c r="E51" i="141"/>
  <c r="J50" i="141"/>
  <c r="I50" i="141"/>
  <c r="E50" i="141"/>
  <c r="D50" i="141"/>
  <c r="J49" i="141"/>
  <c r="I49" i="141"/>
  <c r="E49" i="141"/>
  <c r="D49" i="141"/>
  <c r="J48" i="141"/>
  <c r="E48" i="141"/>
  <c r="D48" i="141"/>
  <c r="J47" i="141"/>
  <c r="I47" i="141"/>
  <c r="E47" i="141"/>
  <c r="D47" i="141"/>
  <c r="J46" i="141"/>
  <c r="I46" i="141"/>
  <c r="E46" i="141"/>
  <c r="D46" i="141"/>
  <c r="J45" i="141"/>
  <c r="I45" i="141"/>
  <c r="E45" i="141"/>
  <c r="D45" i="141"/>
  <c r="J44" i="141"/>
  <c r="E44" i="141"/>
  <c r="D44" i="141"/>
  <c r="J43" i="141"/>
  <c r="I43" i="141"/>
  <c r="E43" i="141"/>
  <c r="D43" i="141"/>
  <c r="J42" i="141"/>
  <c r="I42" i="141"/>
  <c r="E42" i="141"/>
  <c r="J41" i="141"/>
  <c r="I41" i="141"/>
  <c r="E41" i="141"/>
  <c r="D41" i="141"/>
  <c r="L50" i="133"/>
  <c r="K50" i="133"/>
  <c r="J50" i="133"/>
  <c r="I50" i="133"/>
  <c r="L49" i="133"/>
  <c r="K49" i="133"/>
  <c r="J49" i="133"/>
  <c r="I49" i="133"/>
  <c r="L48" i="133"/>
  <c r="K48" i="133"/>
  <c r="J48" i="133"/>
  <c r="I48" i="133"/>
  <c r="L47" i="133"/>
  <c r="K47" i="133"/>
  <c r="J47" i="133"/>
  <c r="I47" i="133"/>
  <c r="L46" i="133"/>
  <c r="K46" i="133"/>
  <c r="J46" i="133"/>
  <c r="I46" i="133"/>
  <c r="L45" i="133"/>
  <c r="K45" i="133"/>
  <c r="J45" i="133"/>
  <c r="I45" i="133"/>
  <c r="L44" i="133"/>
  <c r="K44" i="133"/>
  <c r="J44" i="133"/>
  <c r="I44" i="133"/>
  <c r="L43" i="133"/>
  <c r="K43" i="133"/>
  <c r="J43" i="133"/>
  <c r="I43" i="133"/>
  <c r="L42" i="133"/>
  <c r="K42" i="133"/>
  <c r="J42" i="133"/>
  <c r="I42" i="133"/>
  <c r="L41" i="133"/>
  <c r="K41" i="133"/>
  <c r="J41" i="133"/>
  <c r="I41" i="133"/>
  <c r="L40" i="133"/>
  <c r="K40" i="133"/>
  <c r="J40" i="133"/>
  <c r="I40" i="133"/>
  <c r="L39" i="133"/>
  <c r="K39" i="133"/>
  <c r="J39" i="133"/>
  <c r="I39" i="133"/>
  <c r="L38" i="133"/>
  <c r="K38" i="133"/>
  <c r="J38" i="133"/>
  <c r="I38" i="133"/>
  <c r="L37" i="133"/>
  <c r="K37" i="133"/>
  <c r="J37" i="133"/>
  <c r="I37" i="133"/>
  <c r="L36" i="133"/>
  <c r="K36" i="133"/>
  <c r="J36" i="133"/>
  <c r="I36" i="133"/>
  <c r="L35" i="133"/>
  <c r="K35" i="133"/>
  <c r="J35" i="133"/>
  <c r="I35" i="133"/>
  <c r="L48" i="132"/>
  <c r="K48" i="132"/>
  <c r="J48" i="132"/>
  <c r="I48" i="132"/>
  <c r="H48" i="132"/>
  <c r="G48" i="132"/>
  <c r="F48" i="132"/>
  <c r="E48" i="132"/>
  <c r="D48" i="132"/>
  <c r="C48" i="132"/>
  <c r="B48" i="132"/>
  <c r="D48" i="130"/>
  <c r="D46" i="130"/>
  <c r="D45" i="130"/>
  <c r="D44" i="130"/>
  <c r="D43" i="130"/>
  <c r="D42" i="130"/>
  <c r="D41" i="130"/>
  <c r="D40" i="130"/>
  <c r="D39" i="130"/>
  <c r="J61" i="129"/>
  <c r="I61" i="129"/>
  <c r="E61" i="129"/>
  <c r="D61" i="129"/>
  <c r="H60" i="129"/>
  <c r="J60" i="129"/>
  <c r="C60" i="129"/>
  <c r="E60" i="129"/>
  <c r="J59" i="129"/>
  <c r="E59" i="129"/>
  <c r="J58" i="129"/>
  <c r="E58" i="129"/>
  <c r="J57" i="129"/>
  <c r="E57" i="129"/>
  <c r="J56" i="129"/>
  <c r="E56" i="129"/>
  <c r="J55" i="129"/>
  <c r="E55" i="129"/>
  <c r="J54" i="129"/>
  <c r="E54" i="129"/>
  <c r="J53" i="129"/>
  <c r="E53" i="129"/>
  <c r="J52" i="129"/>
  <c r="E52" i="129"/>
  <c r="J51" i="129"/>
  <c r="E51" i="129"/>
  <c r="J50" i="129"/>
  <c r="E50" i="129"/>
  <c r="J49" i="129"/>
  <c r="E49" i="129"/>
  <c r="J48" i="129"/>
  <c r="E48" i="129"/>
  <c r="J47" i="129"/>
  <c r="E47" i="129"/>
  <c r="J46" i="129"/>
  <c r="E46" i="129"/>
  <c r="J45" i="129"/>
  <c r="E45" i="129"/>
  <c r="J44" i="129"/>
  <c r="E44" i="129"/>
  <c r="J43" i="129"/>
  <c r="E43" i="129"/>
  <c r="J42" i="129"/>
  <c r="E42" i="129"/>
  <c r="J41" i="129"/>
  <c r="E41" i="129"/>
  <c r="J40" i="129"/>
  <c r="E40" i="129"/>
  <c r="D47" i="128"/>
  <c r="D46" i="128"/>
  <c r="D45" i="128"/>
  <c r="D44" i="128"/>
  <c r="D43" i="128"/>
  <c r="D42" i="128"/>
  <c r="D41" i="128"/>
  <c r="D40" i="128"/>
  <c r="D39" i="128"/>
  <c r="Q64" i="127"/>
  <c r="P64" i="127"/>
  <c r="O63" i="127"/>
  <c r="Q63" i="127"/>
  <c r="E64" i="127"/>
  <c r="D64" i="127"/>
  <c r="Q62" i="127"/>
  <c r="C63" i="127"/>
  <c r="E63" i="127"/>
  <c r="Q61" i="127"/>
  <c r="E62" i="127"/>
  <c r="Q60" i="127"/>
  <c r="E61" i="127"/>
  <c r="Q59" i="127"/>
  <c r="E60" i="127"/>
  <c r="Q58" i="127"/>
  <c r="E59" i="127"/>
  <c r="Q57" i="127"/>
  <c r="E58" i="127"/>
  <c r="Q56" i="127"/>
  <c r="E57" i="127"/>
  <c r="Q55" i="127"/>
  <c r="E56" i="127"/>
  <c r="Q54" i="127"/>
  <c r="E55" i="127"/>
  <c r="Q53" i="127"/>
  <c r="E54" i="127"/>
  <c r="Q52" i="127"/>
  <c r="E53" i="127"/>
  <c r="Q51" i="127"/>
  <c r="E52" i="127"/>
  <c r="Q50" i="127"/>
  <c r="E51" i="127"/>
  <c r="Q49" i="127"/>
  <c r="E50" i="127"/>
  <c r="Q48" i="127"/>
  <c r="E49" i="127"/>
  <c r="Q47" i="127"/>
  <c r="E48" i="127"/>
  <c r="Q46" i="127"/>
  <c r="E47" i="127"/>
  <c r="Q45" i="127"/>
  <c r="E46" i="127"/>
  <c r="Q44" i="127"/>
  <c r="E45" i="127"/>
  <c r="Q43" i="127"/>
  <c r="E44" i="127"/>
  <c r="E43" i="127"/>
  <c r="D49" i="125"/>
  <c r="C49" i="125"/>
  <c r="D47" i="125"/>
  <c r="D46" i="125"/>
  <c r="D45" i="125"/>
  <c r="C45" i="125"/>
  <c r="D44" i="125"/>
  <c r="C44" i="125"/>
  <c r="D43" i="125"/>
  <c r="C43" i="125"/>
  <c r="D42" i="125"/>
  <c r="C42" i="125"/>
  <c r="D41" i="125"/>
  <c r="C41" i="125"/>
  <c r="D40" i="125"/>
  <c r="C40" i="125"/>
  <c r="J62" i="124"/>
  <c r="I62" i="124"/>
  <c r="E62" i="124"/>
  <c r="D62" i="124"/>
  <c r="H61" i="124"/>
  <c r="I61" i="124"/>
  <c r="C61" i="124"/>
  <c r="D61" i="124"/>
  <c r="J60" i="124"/>
  <c r="E60" i="124"/>
  <c r="J59" i="124"/>
  <c r="E59" i="124"/>
  <c r="J58" i="124"/>
  <c r="E58" i="124"/>
  <c r="J57" i="124"/>
  <c r="E57" i="124"/>
  <c r="J56" i="124"/>
  <c r="E56" i="124"/>
  <c r="J55" i="124"/>
  <c r="E55" i="124"/>
  <c r="J54" i="124"/>
  <c r="E54" i="124"/>
  <c r="J53" i="124"/>
  <c r="E53" i="124"/>
  <c r="J52" i="124"/>
  <c r="E52" i="124"/>
  <c r="J51" i="124"/>
  <c r="E51" i="124"/>
  <c r="J50" i="124"/>
  <c r="E50" i="124"/>
  <c r="J49" i="124"/>
  <c r="E49" i="124"/>
  <c r="J48" i="124"/>
  <c r="E48" i="124"/>
  <c r="J47" i="124"/>
  <c r="E47" i="124"/>
  <c r="J46" i="124"/>
  <c r="E46" i="124"/>
  <c r="J45" i="124"/>
  <c r="E45" i="124"/>
  <c r="J44" i="124"/>
  <c r="E44" i="124"/>
  <c r="J43" i="124"/>
  <c r="E43" i="124"/>
  <c r="J42" i="124"/>
  <c r="E42" i="124"/>
  <c r="J41" i="124"/>
  <c r="E41" i="124"/>
  <c r="I45" i="123"/>
  <c r="H45" i="123"/>
  <c r="I42" i="123"/>
  <c r="H42" i="123"/>
  <c r="I40" i="123"/>
  <c r="I41" i="123"/>
  <c r="H40" i="123"/>
  <c r="H41" i="123"/>
  <c r="I37" i="123"/>
  <c r="H37" i="123"/>
  <c r="I35" i="123"/>
  <c r="I36" i="123"/>
  <c r="H35" i="123"/>
  <c r="H36" i="123"/>
  <c r="D60" i="143"/>
  <c r="I60" i="129"/>
  <c r="D48" i="67"/>
  <c r="E48" i="67"/>
  <c r="I37" i="4"/>
  <c r="I38" i="4"/>
  <c r="I39" i="4"/>
  <c r="I40" i="4"/>
  <c r="I41" i="4"/>
  <c r="I42" i="4"/>
  <c r="I43" i="4"/>
  <c r="I44" i="4"/>
  <c r="I45" i="4"/>
  <c r="I46" i="4"/>
  <c r="I47" i="4"/>
  <c r="I48" i="4"/>
  <c r="I49" i="4"/>
  <c r="I50" i="4"/>
  <c r="I51" i="4"/>
  <c r="D54" i="120"/>
  <c r="D45" i="120"/>
  <c r="D64" i="61"/>
  <c r="D63" i="100"/>
  <c r="D53" i="100"/>
  <c r="D53" i="80"/>
  <c r="D63" i="80"/>
  <c r="D41" i="55"/>
  <c r="D42" i="55"/>
  <c r="D43" i="55"/>
  <c r="D44" i="55"/>
  <c r="D45" i="55"/>
  <c r="D46" i="55"/>
  <c r="D47" i="55"/>
  <c r="D48" i="55"/>
  <c r="D49" i="55"/>
  <c r="D50" i="55"/>
  <c r="D51" i="55"/>
  <c r="D52" i="55"/>
  <c r="D53" i="55"/>
  <c r="D54" i="55"/>
  <c r="D55" i="55"/>
  <c r="D56" i="55"/>
  <c r="D57" i="55"/>
  <c r="D58" i="55"/>
  <c r="D59" i="55"/>
  <c r="D60" i="55"/>
  <c r="D62" i="55"/>
  <c r="D40" i="55"/>
  <c r="Q62" i="55"/>
  <c r="Q41" i="55"/>
  <c r="Q42" i="55"/>
  <c r="Q43" i="55"/>
  <c r="Q44" i="55"/>
  <c r="Q45" i="55"/>
  <c r="Q46" i="55"/>
  <c r="Q47" i="55"/>
  <c r="Q48" i="55"/>
  <c r="Q49" i="55"/>
  <c r="Q50" i="55"/>
  <c r="Q51" i="55"/>
  <c r="Q52" i="55"/>
  <c r="Q53" i="55"/>
  <c r="Q54" i="55"/>
  <c r="Q55" i="55"/>
  <c r="Q56" i="55"/>
  <c r="Q57" i="55"/>
  <c r="Q58" i="55"/>
  <c r="Q59" i="55"/>
  <c r="Q60" i="55"/>
  <c r="Q40" i="55"/>
  <c r="B60" i="20"/>
  <c r="C49" i="20"/>
  <c r="C85" i="20"/>
  <c r="B49" i="20"/>
  <c r="B85" i="20"/>
  <c r="C48" i="20"/>
  <c r="C66" i="20"/>
  <c r="B48" i="20"/>
  <c r="B84" i="20"/>
  <c r="C47" i="20"/>
  <c r="C83" i="20"/>
  <c r="B47" i="20"/>
  <c r="B83" i="20"/>
  <c r="C46" i="20"/>
  <c r="C64" i="20"/>
  <c r="B46" i="20"/>
  <c r="B82" i="20"/>
  <c r="C45" i="20"/>
  <c r="C81" i="20"/>
  <c r="B45" i="20"/>
  <c r="B81" i="20"/>
  <c r="C44" i="20"/>
  <c r="C62" i="20"/>
  <c r="B44" i="20"/>
  <c r="B80" i="20"/>
  <c r="C43" i="20"/>
  <c r="C79" i="20"/>
  <c r="B43" i="20"/>
  <c r="B79" i="20"/>
  <c r="C42" i="20"/>
  <c r="C60" i="20"/>
  <c r="B42" i="20"/>
  <c r="B78" i="20"/>
  <c r="C41" i="20"/>
  <c r="C77" i="20"/>
  <c r="B41" i="20"/>
  <c r="B77" i="20"/>
  <c r="C40" i="20"/>
  <c r="C58" i="20"/>
  <c r="B40" i="20"/>
  <c r="B76" i="20"/>
  <c r="C39" i="20"/>
  <c r="C75" i="20"/>
  <c r="B39" i="20"/>
  <c r="B75" i="20"/>
  <c r="C38" i="20"/>
  <c r="C56" i="20"/>
  <c r="B38" i="20"/>
  <c r="B74" i="20"/>
  <c r="C37" i="20"/>
  <c r="C73" i="20"/>
  <c r="B37" i="20"/>
  <c r="B73" i="20"/>
  <c r="C36" i="20"/>
  <c r="C54" i="20"/>
  <c r="B36" i="20"/>
  <c r="B72" i="20"/>
  <c r="C35" i="20"/>
  <c r="C71" i="20"/>
  <c r="B35" i="20"/>
  <c r="B71" i="20"/>
  <c r="C45" i="9"/>
  <c r="B45" i="9"/>
  <c r="C44" i="9"/>
  <c r="B44" i="9"/>
  <c r="C46" i="9"/>
  <c r="B46" i="9"/>
  <c r="I36" i="4"/>
  <c r="B56" i="20"/>
  <c r="B64" i="20"/>
  <c r="C53" i="20"/>
  <c r="C57" i="20"/>
  <c r="C61" i="20"/>
  <c r="C65" i="20"/>
  <c r="B54" i="20"/>
  <c r="B58" i="20"/>
  <c r="B62" i="20"/>
  <c r="B66" i="20"/>
  <c r="C55" i="20"/>
  <c r="C59" i="20"/>
  <c r="C63" i="20"/>
  <c r="C67" i="20"/>
  <c r="C72" i="20"/>
  <c r="C76" i="20"/>
  <c r="C78" i="20"/>
  <c r="C82" i="20"/>
  <c r="B53" i="20"/>
  <c r="B55" i="20"/>
  <c r="B57" i="20"/>
  <c r="B59" i="20"/>
  <c r="B61" i="20"/>
  <c r="B63" i="20"/>
  <c r="B65" i="20"/>
  <c r="B67" i="20"/>
  <c r="C80" i="20"/>
  <c r="C74" i="20"/>
  <c r="C84" i="20"/>
  <c r="D63" i="127"/>
  <c r="I61" i="141"/>
  <c r="E49" i="135"/>
  <c r="D60" i="129"/>
  <c r="Q61" i="143"/>
  <c r="D37" i="137"/>
  <c r="C34" i="139"/>
  <c r="C32" i="139"/>
  <c r="B34" i="139"/>
  <c r="B32" i="139"/>
  <c r="D32" i="139"/>
  <c r="F32" i="139"/>
  <c r="F32" i="137"/>
  <c r="B37" i="137"/>
  <c r="F37" i="137"/>
  <c r="E46" i="137"/>
  <c r="D46" i="137"/>
  <c r="F46" i="137"/>
  <c r="F49" i="135"/>
  <c r="C37" i="137"/>
  <c r="E34" i="137"/>
  <c r="E47" i="137"/>
  <c r="F47" i="137"/>
  <c r="E43" i="137"/>
  <c r="F43" i="137"/>
  <c r="E39" i="137"/>
  <c r="F39" i="137"/>
  <c r="E35" i="137"/>
  <c r="F35" i="137"/>
  <c r="E42" i="137"/>
  <c r="F42" i="137"/>
  <c r="E38" i="137"/>
  <c r="F38" i="137"/>
  <c r="E49" i="137"/>
  <c r="F49" i="137"/>
  <c r="E45" i="137"/>
  <c r="F45" i="137"/>
  <c r="E41" i="137"/>
  <c r="F41" i="137"/>
  <c r="E37" i="137"/>
  <c r="E48" i="137"/>
  <c r="F48" i="137"/>
  <c r="E44" i="137"/>
  <c r="F44" i="137"/>
  <c r="E40" i="137"/>
  <c r="F40" i="137"/>
  <c r="E36" i="137"/>
  <c r="F36" i="137"/>
  <c r="F34" i="137"/>
  <c r="E33" i="137"/>
  <c r="F33" i="137"/>
  <c r="C32" i="135"/>
  <c r="B33" i="135"/>
  <c r="E33" i="135"/>
  <c r="B32" i="135"/>
  <c r="J60" i="145"/>
  <c r="E61" i="141"/>
  <c r="P63" i="127"/>
  <c r="E61" i="124"/>
  <c r="J61" i="124"/>
  <c r="F34" i="139"/>
  <c r="E32" i="139"/>
  <c r="E34" i="139"/>
  <c r="F32" i="135"/>
  <c r="F33" i="135"/>
  <c r="E32" i="135"/>
</calcChain>
</file>

<file path=xl/sharedStrings.xml><?xml version="1.0" encoding="utf-8"?>
<sst xmlns="http://schemas.openxmlformats.org/spreadsheetml/2006/main" count="3025" uniqueCount="347">
  <si>
    <t>New HIV infections among children</t>
  </si>
  <si>
    <t>Year</t>
  </si>
  <si>
    <t>Country/Region</t>
  </si>
  <si>
    <t>Option B+ (ART)</t>
  </si>
  <si>
    <t>Option B (triple prophylaxis)</t>
  </si>
  <si>
    <t>Option A</t>
  </si>
  <si>
    <t>Dual ARVs</t>
  </si>
  <si>
    <t>Single-dose nevirapine</t>
  </si>
  <si>
    <t>PMTCT Need</t>
  </si>
  <si>
    <t>PMTCT coverage (Most Effective Regimens)</t>
  </si>
  <si>
    <t>Pregnant women not receiving ARVs for PMTCT</t>
  </si>
  <si>
    <t>Global</t>
  </si>
  <si>
    <t>PWLHIV</t>
  </si>
  <si>
    <t>NewHIVinfect</t>
  </si>
  <si>
    <t>Total MTCT Rate</t>
  </si>
  <si>
    <t>Angola</t>
  </si>
  <si>
    <t>Botswana</t>
  </si>
  <si>
    <t>Burundi</t>
  </si>
  <si>
    <t>Eritrea</t>
  </si>
  <si>
    <t>Ethiopia</t>
  </si>
  <si>
    <t>Kenya</t>
  </si>
  <si>
    <t>Lesotho</t>
  </si>
  <si>
    <t>Madagascar</t>
  </si>
  <si>
    <t>Malawi</t>
  </si>
  <si>
    <t>Mozambique</t>
  </si>
  <si>
    <t>Namibia</t>
  </si>
  <si>
    <t>Rwanda</t>
  </si>
  <si>
    <t>Somalia</t>
  </si>
  <si>
    <t>South Africa</t>
  </si>
  <si>
    <t>South Sudan</t>
  </si>
  <si>
    <t>Swaziland</t>
  </si>
  <si>
    <t>Uganda</t>
  </si>
  <si>
    <t>United Republic of Tanzania</t>
  </si>
  <si>
    <t>Afghanistan</t>
  </si>
  <si>
    <t>Albania</t>
  </si>
  <si>
    <t>Algeria</t>
  </si>
  <si>
    <t>Argentina</t>
  </si>
  <si>
    <t>Armenia</t>
  </si>
  <si>
    <t>Australia</t>
  </si>
  <si>
    <t>Austria</t>
  </si>
  <si>
    <t>Azerbaijan</t>
  </si>
  <si>
    <t>Bahamas</t>
  </si>
  <si>
    <t>Bangladesh</t>
  </si>
  <si>
    <t>Barbados</t>
  </si>
  <si>
    <t>Belarus</t>
  </si>
  <si>
    <t>Belgium</t>
  </si>
  <si>
    <t>Belize</t>
  </si>
  <si>
    <t>Benin</t>
  </si>
  <si>
    <t>Bhutan</t>
  </si>
  <si>
    <t>Bolivia</t>
  </si>
  <si>
    <t>Bosnia and Herzegovina</t>
  </si>
  <si>
    <t>Brazil</t>
  </si>
  <si>
    <t>Brunei Darussalam</t>
  </si>
  <si>
    <t>Bulgaria</t>
  </si>
  <si>
    <t>Burkina Faso</t>
  </si>
  <si>
    <t>Cambodia</t>
  </si>
  <si>
    <t>Cameroon</t>
  </si>
  <si>
    <t>Canada</t>
  </si>
  <si>
    <t>Central African Republic</t>
  </si>
  <si>
    <t>Chad</t>
  </si>
  <si>
    <t>Chile</t>
  </si>
  <si>
    <t>China</t>
  </si>
  <si>
    <t>Colombia</t>
  </si>
  <si>
    <t>Congo</t>
  </si>
  <si>
    <t>Costa Rica</t>
  </si>
  <si>
    <t>Croatia</t>
  </si>
  <si>
    <t>Cuba</t>
  </si>
  <si>
    <t>Cyprus</t>
  </si>
  <si>
    <t>Czech Republic</t>
  </si>
  <si>
    <t>Democratic People Republic of Korea</t>
  </si>
  <si>
    <t>Democratic Republic of the Congo</t>
  </si>
  <si>
    <t>Denmark</t>
  </si>
  <si>
    <t>Djibouti</t>
  </si>
  <si>
    <t>Dominican Republic</t>
  </si>
  <si>
    <t>Ecuador</t>
  </si>
  <si>
    <t>Egypt</t>
  </si>
  <si>
    <t>El Salvador</t>
  </si>
  <si>
    <t>Equatorial Guinea</t>
  </si>
  <si>
    <t>Estonia</t>
  </si>
  <si>
    <t>Zambia</t>
  </si>
  <si>
    <t>Fiji</t>
  </si>
  <si>
    <t>Finland</t>
  </si>
  <si>
    <t>France</t>
  </si>
  <si>
    <t>Gabon</t>
  </si>
  <si>
    <t>Gambia</t>
  </si>
  <si>
    <t>Georgia</t>
  </si>
  <si>
    <t>Germany</t>
  </si>
  <si>
    <t>Ghana</t>
  </si>
  <si>
    <t>Greece</t>
  </si>
  <si>
    <t>Guatemala</t>
  </si>
  <si>
    <t>Guinea</t>
  </si>
  <si>
    <t>Guinea-Bissau</t>
  </si>
  <si>
    <t>Guyana</t>
  </si>
  <si>
    <t>Haiti</t>
  </si>
  <si>
    <t>Honduras</t>
  </si>
  <si>
    <t>Hungary</t>
  </si>
  <si>
    <t>Iceland</t>
  </si>
  <si>
    <t>India</t>
  </si>
  <si>
    <t>Indonesia</t>
  </si>
  <si>
    <t>Iran (Islamic Republic of)</t>
  </si>
  <si>
    <t>Ireland</t>
  </si>
  <si>
    <t>Israel</t>
  </si>
  <si>
    <t>Italy</t>
  </si>
  <si>
    <t>Jamaica</t>
  </si>
  <si>
    <t>Japan</t>
  </si>
  <si>
    <t>Kazakhstan</t>
  </si>
  <si>
    <t>Kyrgyzstan</t>
  </si>
  <si>
    <t>Lao People Democratic Republic</t>
  </si>
  <si>
    <t>Latvia</t>
  </si>
  <si>
    <t>Lebanon</t>
  </si>
  <si>
    <t>Liberia</t>
  </si>
  <si>
    <t>Lithuania</t>
  </si>
  <si>
    <t>Luxembourg</t>
  </si>
  <si>
    <t>Malaysia</t>
  </si>
  <si>
    <t>Maldives</t>
  </si>
  <si>
    <t>Mali</t>
  </si>
  <si>
    <t>Malta</t>
  </si>
  <si>
    <t>Mauritania</t>
  </si>
  <si>
    <t>Mauritius</t>
  </si>
  <si>
    <t>Mexico</t>
  </si>
  <si>
    <t>Mongolia</t>
  </si>
  <si>
    <t>Montenegro</t>
  </si>
  <si>
    <t>Morocco</t>
  </si>
  <si>
    <t>Myanmar</t>
  </si>
  <si>
    <t>Nepal</t>
  </si>
  <si>
    <t>Netherlands</t>
  </si>
  <si>
    <t>New Zealand</t>
  </si>
  <si>
    <t>Nicaragua</t>
  </si>
  <si>
    <t>Niger</t>
  </si>
  <si>
    <t>Nigeria</t>
  </si>
  <si>
    <t>Norway</t>
  </si>
  <si>
    <t>Oman</t>
  </si>
  <si>
    <t>Pakistan</t>
  </si>
  <si>
    <t>Panama</t>
  </si>
  <si>
    <t>Papua New Guinea</t>
  </si>
  <si>
    <t>Paraguay</t>
  </si>
  <si>
    <t>Peru</t>
  </si>
  <si>
    <t>Philippines</t>
  </si>
  <si>
    <t>Poland</t>
  </si>
  <si>
    <t>Portugal</t>
  </si>
  <si>
    <t>Republic of Korea</t>
  </si>
  <si>
    <t>Republic of Moldova</t>
  </si>
  <si>
    <t>Romania</t>
  </si>
  <si>
    <t>Russian Federation</t>
  </si>
  <si>
    <t>Senegal</t>
  </si>
  <si>
    <t>Serbia</t>
  </si>
  <si>
    <t>Sierra Leone</t>
  </si>
  <si>
    <t>Singapore</t>
  </si>
  <si>
    <t>Slovakia</t>
  </si>
  <si>
    <t>Slovenia</t>
  </si>
  <si>
    <t>Spain</t>
  </si>
  <si>
    <t>Sri Lanka</t>
  </si>
  <si>
    <t>Sudan</t>
  </si>
  <si>
    <t>Suriname</t>
  </si>
  <si>
    <t>Sweden</t>
  </si>
  <si>
    <t>Switzerland</t>
  </si>
  <si>
    <t>Tajikistan</t>
  </si>
  <si>
    <t>Thailand</t>
  </si>
  <si>
    <t>The former Yugoslav Republic of Macedonia</t>
  </si>
  <si>
    <t>Timor-Leste</t>
  </si>
  <si>
    <t>Togo</t>
  </si>
  <si>
    <t>Trinidad and Tobago</t>
  </si>
  <si>
    <t>Tunisia</t>
  </si>
  <si>
    <t>Turkey</t>
  </si>
  <si>
    <t>Ukraine</t>
  </si>
  <si>
    <t>United Kingdom</t>
  </si>
  <si>
    <t>United States of America</t>
  </si>
  <si>
    <t>Uruguay</t>
  </si>
  <si>
    <t>Uzbekistan</t>
  </si>
  <si>
    <t>Venezuela</t>
  </si>
  <si>
    <t>Viet Nam</t>
  </si>
  <si>
    <t>Yemen</t>
  </si>
  <si>
    <t>Zimbabwe</t>
  </si>
  <si>
    <t>Country</t>
  </si>
  <si>
    <t>Perinatal HIV infections (within 6 weeks of birth)</t>
  </si>
  <si>
    <t>Postnatal HIV infections (beyond 6 weeks after birth)</t>
  </si>
  <si>
    <t>Maternal ARVs for PMTCT</t>
  </si>
  <si>
    <t>Early Infant Diagnosis</t>
  </si>
  <si>
    <t>22 Global Plan countries</t>
  </si>
  <si>
    <t>Cotrimoxazole</t>
  </si>
  <si>
    <t>Infant ARVs for PMTCT</t>
  </si>
  <si>
    <t>Paediatric ART</t>
  </si>
  <si>
    <t>Percent reduction</t>
  </si>
  <si>
    <t>Eastern and Southern Africa</t>
  </si>
  <si>
    <t>West and Central Africa</t>
  </si>
  <si>
    <t>Middle East and North Africa</t>
  </si>
  <si>
    <t>East Asia and the Pacific</t>
  </si>
  <si>
    <t>South Asia</t>
  </si>
  <si>
    <t>Latin America and the Caribbean</t>
  </si>
  <si>
    <t>CEE/CIS</t>
  </si>
  <si>
    <t>21 PMTCT countries</t>
  </si>
  <si>
    <t>All low- and middle-income countries</t>
  </si>
  <si>
    <t>Adult ART</t>
  </si>
  <si>
    <t>low</t>
  </si>
  <si>
    <t>high</t>
  </si>
  <si>
    <t>Paediatric ART coverage</t>
  </si>
  <si>
    <t>Paediatric AIDS deaths</t>
  </si>
  <si>
    <t>Female</t>
  </si>
  <si>
    <t>Male</t>
  </si>
  <si>
    <t>Source: UNAIDS 2014 HIV and AIDS estimates, July 2015.</t>
  </si>
  <si>
    <t>HIV Pop (10-19)</t>
  </si>
  <si>
    <t>Rest of World</t>
  </si>
  <si>
    <t>Percent not achieved</t>
  </si>
  <si>
    <t>21 African Global Plan countries (excl. India)</t>
  </si>
  <si>
    <t>Source: UNICEF analysis of UNAIDS 2014 HIV and AIDS estimates, July 2015.</t>
  </si>
  <si>
    <t>Source: UNAIDS/UNICEF/WHO Global AIDS Response Progress Reporting and UNAIDS 2014 HIV and AIDS estimates, July 2015.</t>
  </si>
  <si>
    <t>Final mother-to-child transmission rate</t>
  </si>
  <si>
    <t>Perinatal mother-to-child transmission rate (within 6 weeks of birth)</t>
  </si>
  <si>
    <t>EID</t>
  </si>
  <si>
    <t>Lower Boundary</t>
  </si>
  <si>
    <t>Upper Boundary</t>
  </si>
  <si>
    <t>error bar lo</t>
  </si>
  <si>
    <t>error bar hi</t>
  </si>
  <si>
    <t>PMTCT coverage (Effective regimen 2010-2015)</t>
  </si>
  <si>
    <t>Percent of children (0-14) living with HIV receiving ART</t>
  </si>
  <si>
    <t>Percent of adults (15+) living with HIV receiving ART</t>
  </si>
  <si>
    <t>Age 0-4</t>
  </si>
  <si>
    <t>Age 5-9</t>
  </si>
  <si>
    <t>Age 10-14</t>
  </si>
  <si>
    <t>Age 15-19</t>
  </si>
  <si>
    <t>Age 20-24</t>
  </si>
  <si>
    <t>Value</t>
  </si>
  <si>
    <t xml:space="preserve">Country </t>
  </si>
  <si>
    <t>Young people aged 20-24</t>
  </si>
  <si>
    <t>Children aged 0-14</t>
  </si>
  <si>
    <t>Adolescents aged 15-19</t>
  </si>
  <si>
    <t>DPT1</t>
  </si>
  <si>
    <t>DPT3</t>
  </si>
  <si>
    <t>CTX</t>
  </si>
  <si>
    <t>New infections by age 15-19; Male+Female</t>
  </si>
  <si>
    <t>Lo</t>
  </si>
  <si>
    <t>Significant reductions in AIDS-related deaths for children 0-4 since 2005 [&gt;60%]
AIDS-related deaths have decreased among all age groups except adolescents aged 10-14 and 15-19.</t>
  </si>
  <si>
    <t>While ART coverage has been increasing for adults and children, a significant gap remains and, in fact, the gap continues to increase over time. In 2005, there was only a 1% difference in coverage with adults at 4% and children at 3%, yet by 2014 this gap had increased to 9% with adults at 40% and children at 31%.</t>
  </si>
  <si>
    <t>ESARO</t>
  </si>
  <si>
    <t>Distribution of the estimated number of new HIV infections among children (aged 0-14), ESARO, 2000 vs. 2014</t>
  </si>
  <si>
    <t>Adult_Lo</t>
  </si>
  <si>
    <t>Adult_Hi</t>
  </si>
  <si>
    <t>Note: excludes single dose nervirapine</t>
  </si>
  <si>
    <t>GLOBAL</t>
  </si>
  <si>
    <t xml:space="preserve">Global </t>
  </si>
  <si>
    <t>New infections by age (0-14); Male+Female</t>
  </si>
  <si>
    <t>Rest of world</t>
  </si>
  <si>
    <t>HIV Pop (0-14)</t>
  </si>
  <si>
    <t>Estimated number of adolescents 10-19 living with HIV</t>
  </si>
  <si>
    <t>Estimated number of adolescents 10-19 dying of AIDS-related causes</t>
  </si>
  <si>
    <t>Note: Due to rounding, values may not sum to total</t>
  </si>
  <si>
    <t>% of Global Total</t>
  </si>
  <si>
    <t>ESAR</t>
  </si>
  <si>
    <t>Note: Values may not sum to total due to rounding.</t>
  </si>
  <si>
    <t>Estimated number of adolescents 15-19 newly infected with HIV</t>
  </si>
  <si>
    <t>% change</t>
  </si>
  <si>
    <t>EAPR</t>
  </si>
  <si>
    <t>LACR</t>
  </si>
  <si>
    <t>MENA</t>
  </si>
  <si>
    <t>ROSA</t>
  </si>
  <si>
    <t>WCAR</t>
  </si>
  <si>
    <t>Estimated number of children (0-14) living with HIV</t>
  </si>
  <si>
    <t>Estimated number of children (0-14) newly infected with HIV</t>
  </si>
  <si>
    <t>Estimated number of children (0-14) dying of AIDS-related causes</t>
  </si>
  <si>
    <t>&gt;95%</t>
  </si>
  <si>
    <t>&lt;1,000</t>
  </si>
  <si>
    <t>&lt;500</t>
  </si>
  <si>
    <t>&lt;200</t>
  </si>
  <si>
    <t>&lt;100</t>
  </si>
  <si>
    <t>Ados_ARR</t>
  </si>
  <si>
    <t>Child_ARR</t>
  </si>
  <si>
    <t>2009-2015</t>
  </si>
  <si>
    <t>2000-2008</t>
  </si>
  <si>
    <t>Ados_%Chg</t>
  </si>
  <si>
    <t>Child_%Chg</t>
  </si>
  <si>
    <t>Adolescent HIV infections</t>
  </si>
  <si>
    <t>Paediatric HIV infections</t>
  </si>
  <si>
    <t>Estimated number and percentage of children (aged 0-14) living with HIV, top 20 high burden countries, 2000 vs. 2015</t>
  </si>
  <si>
    <t>Nearly half of all children living with HIV are in just five countries: Nigeria; South Africa; India; Mozambique; and Kenya.</t>
  </si>
  <si>
    <t>Côte d’Ivoire</t>
  </si>
  <si>
    <t>In 2015, nearly 60% of estimated children (0-14) to be living with HIV were in Eastern and Southern Africa</t>
  </si>
  <si>
    <t>0-4</t>
  </si>
  <si>
    <t>5-9</t>
  </si>
  <si>
    <t>10-14</t>
  </si>
  <si>
    <t>15-19</t>
  </si>
  <si>
    <t>20-24</t>
  </si>
  <si>
    <t>Estimated number and percentage of new HIV infections among children (aged 0-14), top 20 high burden countries, 2000 vs. 2015</t>
  </si>
  <si>
    <t>In 2015, half of the 150,000 new infections occurred in only 6 countries (Nigeria, India, Kenya, Mozambique, Tanzania, and South Africa) with nearly 3 out of every 10 new infections in Nigeria alone.</t>
  </si>
  <si>
    <t>In 2015, nearly 85% of all new HIV infections among children occurred in sub-Saharan Africa</t>
  </si>
  <si>
    <t>Note: CEE/CIS - Central and Eastern Europe and the Commonwealth of Independent States</t>
  </si>
  <si>
    <t>Western and Central Africa</t>
  </si>
  <si>
    <t>G - Global</t>
  </si>
  <si>
    <t>Estimated number and percentage of AIDS-related deaths among children (0-14), top 20 high burden countries, 2000 and 2015</t>
  </si>
  <si>
    <t>Note: CEE/CIS not available.</t>
  </si>
  <si>
    <t>22GP Child ART</t>
  </si>
  <si>
    <t>22GP HIV pop</t>
  </si>
  <si>
    <t>22GP Child ART %</t>
  </si>
  <si>
    <t>Child_Hi</t>
  </si>
  <si>
    <t>Child_Lo</t>
  </si>
  <si>
    <t>ChildErr_Hi</t>
  </si>
  <si>
    <t>ChildErr_Lo</t>
  </si>
  <si>
    <t>AdultErr_Hi</t>
  </si>
  <si>
    <t>AdultErr_Lo</t>
  </si>
  <si>
    <t>Coverage</t>
  </si>
  <si>
    <t>Upper</t>
  </si>
  <si>
    <t>Lower</t>
  </si>
  <si>
    <t>upper</t>
  </si>
  <si>
    <t>lower</t>
  </si>
  <si>
    <t>InfARVs</t>
  </si>
  <si>
    <t>Estimated number and percentage of adolescents (aged 10-19) living with HIV, top 20 high burden countries, 2000 vs. 2015</t>
  </si>
  <si>
    <t>One in five adolescents (aged 10-19) living with HIV is in South Africa.</t>
  </si>
  <si>
    <t>In 2015, 3 out of 5 adolescents estimated to be living with HIV were in Eastern and Southern Africa</t>
  </si>
  <si>
    <t>Estimated number and percentage of new HIV infections among adolescents (aged 15-19), top 20 high burden countries, 2000 vs. 2015</t>
  </si>
  <si>
    <t xml:space="preserve">Two of the top five countries with the highest burden of new infections for adolescents (15-19) are outside of Sub-Saharan Africa: India and Indonesia. </t>
  </si>
  <si>
    <t>Estimated number and percentage of AIDS-related deaths among adolescents (10-19), top 20 high burden countries, 2015</t>
  </si>
  <si>
    <t>Round</t>
  </si>
  <si>
    <t>Note: Global reporting of ART numbers by 5-year age group began in 2014 and not all countries are yet able to report ART numbers disaggregated to this level of age specificity. As a result, the values above represent the 67 countries that were able to report adolescent ART data for 2015 (either full-year or first 6 months). These 67 countries account for 16% of all adolescents (aged 10-19) living with HIV globally in 2015.</t>
  </si>
  <si>
    <t>CEE/CIS
(n=15)</t>
  </si>
  <si>
    <t>East Asia and the Pacific
(n=8)</t>
  </si>
  <si>
    <t>Eastern and Southern Africa
(n=6)</t>
  </si>
  <si>
    <t>Latin America and the Caribbean
(n=14)</t>
  </si>
  <si>
    <t>Middle East and North Africa
(n=5)</t>
  </si>
  <si>
    <t>South Asia
(n=6)</t>
  </si>
  <si>
    <t>West and Central Africa
(n=9)</t>
  </si>
  <si>
    <t>Rest of the World
(n=4)</t>
  </si>
  <si>
    <t>MEDIAN</t>
  </si>
  <si>
    <t>AVERAGE</t>
  </si>
  <si>
    <t>MothersNeed</t>
  </si>
  <si>
    <t>InfactARVs</t>
  </si>
  <si>
    <t>Source: UNICEF global HIV and AIDS databases (June 2016) based on MICS, DHS, AIS and other nationally representative household surveys, 2010-2015.</t>
  </si>
  <si>
    <t>Note: Comprehensive, correct knowledge about HIV and AIDS is defined as correctly identifying the two major ways of preventing the sexual transmission of HIV (using condoms and limiting to one faithful, uninfected partner), rejecting the two most common local misconceptions about HIV transmission, and knowing a healthy-looking person can transmit HIV.</t>
  </si>
  <si>
    <t>Global Summary of HIV Epidemic among Children (0-14 years), Western and Central Africa, 2015</t>
  </si>
  <si>
    <t>Cote dIvoire</t>
  </si>
  <si>
    <t>Côte d'Ivoire</t>
  </si>
  <si>
    <t>Since 2009, new infections among children (0-14) have been reduced by 36%
Over the same period, adolescents (15-19) only saw an 8% reduction in new infections.</t>
  </si>
  <si>
    <t>Estimated number of new HIV infections among children (aged 0-14), Western and Central Africa, 2000 vs. 2015</t>
  </si>
  <si>
    <t>Global Summary of HIV Epidemic among Adolescents (10-19 years), Western and Central Africa, 2015</t>
  </si>
  <si>
    <t>Note: Congo, Guinea-Bissau, and São Tomé and Príncipe not available; new infections have increased (6%) in Niger since 2010.</t>
  </si>
  <si>
    <t>Note: São Tomé and Príncipe not available</t>
  </si>
  <si>
    <t>Note: São Tomé and Príncipe not available.</t>
  </si>
  <si>
    <t>Note: Congo, Guinea-Bissau, São Tomé and Príncipe not available.</t>
  </si>
  <si>
    <t>Note: Congo, Guinea-Bissau, Equatorial Guinea, Mauritania, and São Tomé and Príncipe not available</t>
  </si>
  <si>
    <t>Note: Benin, Congo, Guinea-Bissau, and São Tomé and Príncipe not available</t>
  </si>
  <si>
    <t>Note: Benin, Congo, Guinea, Guinea-Bissau, and São Tomé and Príncipe not available</t>
  </si>
  <si>
    <t>Cabo Verde</t>
  </si>
  <si>
    <t>Source: UNAIDS 2016 estimates.</t>
  </si>
  <si>
    <t>Source: UNICEF analysis of UNAIDS 2016 estimates.</t>
  </si>
  <si>
    <t>Source: UNAIDS/UNICEF/WHO Global AIDS Response Progress Reporting and UNAIDS 2016 estimates.</t>
  </si>
  <si>
    <t>Source: UNAIDS/UNICEF/WHO 2015 Global AIDS Response Progress Reporting and UNAIDS 2016 estimates.</t>
  </si>
  <si>
    <t>Source: DPT1 and DPT3 data are from WHO-UNICEF 2015 Vaccine-preventable Diseases Estimates (June 2016); EID data are based on UNAIDS/UNICEF/WHO Global AIDS Response Reporting and UNAIDS 2016 estimates.</t>
  </si>
  <si>
    <t>Note: excludes single dose nervirapine; data not available for Benin, Congo, Guinea-Bissau, Nigeria, and São Tomé and Príncipe.</t>
  </si>
  <si>
    <t>Note: Congo, Guinea-Bissau, Nigeria, and São Tomé and Príncipe not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</si>
</sst>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34" x14ac:knownFonts="1">
    <font>
      <sz val="12"/>
      <color theme="1"/>
      <name val="Times New Roman"/>
      <family val="2"/>
    </font>
    <font>
      <sz val="12"/>
      <color theme="1"/>
      <name val="Times New Roman"/>
      <family val="2"/>
    </font>
    <font>
      <sz val="11"/>
      <color theme="1"/>
      <name val="Calibri Light"/>
      <family val="2"/>
      <scheme val="major"/>
    </font>
    <font>
      <sz val="11"/>
      <color theme="1"/>
      <name val="Times New Roman"/>
      <family val="2"/>
    </font>
    <font>
      <sz val="10"/>
      <color theme="1"/>
      <name val="Calibri"/>
      <family val="2"/>
    </font>
    <font>
      <sz val="10"/>
      <color theme="1"/>
      <name val="Calibri Light"/>
      <family val="2"/>
      <scheme val="major"/>
    </font>
    <font>
      <b/>
      <sz val="11"/>
      <color rgb="FF000000"/>
      <name val="Calibri"/>
      <family val="2"/>
    </font>
    <font>
      <sz val="12"/>
      <name val="Times New Roman"/>
      <family val="2"/>
    </font>
    <font>
      <sz val="12"/>
      <color theme="0" tint="-0.14999847407452621"/>
      <name val="Times New Roman"/>
      <family val="2"/>
    </font>
    <font>
      <sz val="10"/>
      <name val="Calibri"/>
      <family val="2"/>
    </font>
    <font>
      <b/>
      <sz val="16"/>
      <color theme="0" tint="-0.499984740745262"/>
      <name val="Calibri Light"/>
      <family val="2"/>
      <scheme val="major"/>
    </font>
    <font>
      <sz val="12"/>
      <color rgb="FFC00000"/>
      <name val="Times New Roman"/>
      <family val="2"/>
    </font>
    <font>
      <b/>
      <sz val="12"/>
      <color theme="1"/>
      <name val="Times New Roman"/>
      <family val="1"/>
    </font>
    <font>
      <sz val="10"/>
      <name val="Arial"/>
      <family val="2"/>
    </font>
    <font>
      <sz val="14"/>
      <color rgb="FF636466"/>
      <name val="Calibri"/>
      <family val="2"/>
    </font>
    <font>
      <sz val="14"/>
      <color theme="1"/>
      <name val="Times New Roman"/>
      <family val="2"/>
    </font>
    <font>
      <sz val="11"/>
      <color rgb="FF636466"/>
      <name val="Calibri"/>
      <family val="2"/>
    </font>
    <font>
      <b/>
      <sz val="18"/>
      <color theme="0" tint="-0.499984740745262"/>
      <name val="Calibri Light"/>
      <family val="2"/>
      <scheme val="major"/>
    </font>
    <font>
      <b/>
      <sz val="20"/>
      <color theme="0" tint="-0.499984740745262"/>
      <name val="Calibri Light"/>
      <family val="2"/>
      <scheme val="major"/>
    </font>
    <font>
      <b/>
      <sz val="14"/>
      <color theme="1"/>
      <name val="Times New Roman"/>
      <family val="1"/>
    </font>
    <font>
      <sz val="12"/>
      <color theme="1"/>
      <name val="Calibri"/>
      <family val="2"/>
      <scheme val="minor"/>
    </font>
    <font>
      <sz val="12"/>
      <name val="Times New Roman"/>
      <family val="1"/>
    </font>
    <font>
      <sz val="11"/>
      <color theme="1"/>
      <name val="Calibri"/>
      <family val="2"/>
      <scheme val="minor"/>
    </font>
    <font>
      <sz val="12"/>
      <color theme="1"/>
      <name val="Times New Roman"/>
      <family val="1"/>
    </font>
    <font>
      <b/>
      <sz val="14"/>
      <color theme="1"/>
      <name val="Calibri Light"/>
      <family val="2"/>
      <scheme val="major"/>
    </font>
    <font>
      <i/>
      <sz val="12"/>
      <color theme="1"/>
      <name val="Times New Roman"/>
      <family val="1"/>
    </font>
    <font>
      <sz val="12"/>
      <color theme="1"/>
      <name val="Calibri Light"/>
      <family val="2"/>
      <scheme val="major"/>
    </font>
    <font>
      <b/>
      <sz val="12"/>
      <color theme="1"/>
      <name val="Calibri Light"/>
      <family val="2"/>
      <scheme val="major"/>
    </font>
    <font>
      <sz val="12"/>
      <name val="Calibri Light"/>
      <family val="2"/>
      <scheme val="major"/>
    </font>
    <font>
      <sz val="14"/>
      <color theme="1"/>
      <name val="Calibri Light"/>
      <family val="2"/>
      <scheme val="major"/>
    </font>
    <font>
      <sz val="14"/>
      <color rgb="FF636466"/>
      <name val="Calibri Light"/>
      <family val="2"/>
      <scheme val="major"/>
    </font>
    <font>
      <sz val="12"/>
      <color theme="6"/>
      <name val="Calibri Light"/>
      <family val="2"/>
      <scheme val="major"/>
    </font>
    <font>
      <sz val="8"/>
      <color theme="1"/>
      <name val="Calibri Light"/>
      <family val="2"/>
      <scheme val="major"/>
    </font>
    <font>
      <sz val="8"/>
      <name val="Calibri Light"/>
      <family val="2"/>
      <scheme val="major"/>
    </font>
  </fonts>
  <fills count="3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C00000"/>
        <bgColor indexed="64"/>
      </patternFill>
    </fill>
    <fill>
      <patternFill patternType="solid">
        <fgColor rgb="FFFF00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7030A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rgb="FFCC99FF"/>
        <bgColor indexed="64"/>
      </patternFill>
    </fill>
    <fill>
      <patternFill patternType="solid">
        <fgColor rgb="FF66FFFF"/>
        <bgColor indexed="64"/>
      </patternFill>
    </fill>
    <fill>
      <patternFill patternType="solid">
        <fgColor rgb="FFFF0066"/>
        <bgColor indexed="64"/>
      </patternFill>
    </fill>
    <fill>
      <patternFill patternType="solid">
        <fgColor rgb="FF969696"/>
        <bgColor indexed="64"/>
      </patternFill>
    </fill>
    <fill>
      <patternFill patternType="solid">
        <fgColor rgb="FFFFFFFF"/>
        <bgColor indexed="64"/>
      </patternFill>
    </fill>
    <fill>
      <patternFill patternType="solid">
        <fgColor rgb="FFC9C9C9"/>
        <bgColor indexed="64"/>
      </patternFill>
    </fill>
    <fill>
      <patternFill patternType="solid">
        <fgColor rgb="FFF4B084"/>
        <bgColor indexed="64"/>
      </patternFill>
    </fill>
    <fill>
      <patternFill patternType="solid">
        <fgColor rgb="FFFFCCFF"/>
        <bgColor indexed="64"/>
      </patternFill>
    </fill>
    <fill>
      <patternFill patternType="solid">
        <fgColor rgb="FFFF3399"/>
        <bgColor indexed="64"/>
      </patternFill>
    </fill>
    <fill>
      <patternFill patternType="solid">
        <fgColor rgb="FFFF5050"/>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249977111117893"/>
        <bgColor indexed="64"/>
      </patternFill>
    </fill>
    <fill>
      <patternFill patternType="solid">
        <fgColor theme="6" tint="0.59999389629810485"/>
        <bgColor indexed="64"/>
      </patternFill>
    </fill>
  </fills>
  <borders count="19">
    <border>
      <left/>
      <right/>
      <top/>
      <bottom/>
      <diagonal/>
    </border>
    <border>
      <left style="dotted">
        <color rgb="FF88AFD0"/>
      </left>
      <right style="thin">
        <color rgb="FF88AFD0"/>
      </right>
      <top style="dotted">
        <color rgb="FF88AFD0"/>
      </top>
      <bottom style="dotted">
        <color rgb="FF88AFD0"/>
      </bottom>
      <diagonal/>
    </border>
    <border>
      <left style="thin">
        <color rgb="FF88AFD0"/>
      </left>
      <right style="thin">
        <color rgb="FF88AFD0"/>
      </right>
      <top style="dotted">
        <color rgb="FF88AFD0"/>
      </top>
      <bottom style="dotted">
        <color rgb="FF88AFD0"/>
      </bottom>
      <diagonal/>
    </border>
    <border>
      <left style="thin">
        <color rgb="FF88AFD0"/>
      </left>
      <right style="dotted">
        <color rgb="FF88AFD0"/>
      </right>
      <top style="dotted">
        <color rgb="FF88AFD0"/>
      </top>
      <bottom style="dotted">
        <color rgb="FF88AFD0"/>
      </bottom>
      <diagonal/>
    </border>
    <border>
      <left/>
      <right/>
      <top style="dotted">
        <color rgb="FF88AFD0"/>
      </top>
      <bottom style="double">
        <color indexed="64"/>
      </bottom>
      <diagonal/>
    </border>
    <border>
      <left style="dotted">
        <color rgb="FF88AFD0"/>
      </left>
      <right style="dotted">
        <color rgb="FF88AFD0"/>
      </right>
      <top style="dotted">
        <color rgb="FF88AFD0"/>
      </top>
      <bottom style="dotted">
        <color rgb="FF88AFD0"/>
      </bottom>
      <diagonal/>
    </border>
    <border>
      <left/>
      <right/>
      <top/>
      <bottom style="double">
        <color indexed="64"/>
      </bottom>
      <diagonal/>
    </border>
    <border>
      <left/>
      <right/>
      <top/>
      <bottom style="thin">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3" fillId="0" borderId="0"/>
    <xf numFmtId="0" fontId="1" fillId="0" borderId="0"/>
    <xf numFmtId="0" fontId="22" fillId="0" borderId="0"/>
  </cellStyleXfs>
  <cellXfs count="213">
    <xf numFmtId="0" fontId="0" fillId="0" borderId="0" xfId="0"/>
    <xf numFmtId="0" fontId="0" fillId="3" borderId="0" xfId="0" applyFill="1"/>
    <xf numFmtId="0" fontId="3" fillId="3" borderId="0" xfId="0" applyFont="1" applyFill="1"/>
    <xf numFmtId="0" fontId="2" fillId="3" borderId="0" xfId="0" applyFont="1" applyFill="1"/>
    <xf numFmtId="3" fontId="2" fillId="3" borderId="0" xfId="0" applyNumberFormat="1" applyFont="1" applyFill="1"/>
    <xf numFmtId="9" fontId="2" fillId="3" borderId="0" xfId="2" applyFont="1" applyFill="1" applyAlignment="1">
      <alignment horizontal="left"/>
    </xf>
    <xf numFmtId="9" fontId="0" fillId="3" borderId="0" xfId="0" applyNumberFormat="1" applyFill="1"/>
    <xf numFmtId="9" fontId="2" fillId="3" borderId="0" xfId="0" applyNumberFormat="1" applyFont="1" applyFill="1"/>
    <xf numFmtId="3" fontId="0" fillId="3" borderId="0" xfId="0" applyNumberFormat="1" applyFill="1"/>
    <xf numFmtId="9" fontId="0" fillId="3" borderId="0" xfId="2" applyFont="1" applyFill="1"/>
    <xf numFmtId="0" fontId="4" fillId="3" borderId="1"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4" fillId="3" borderId="3" xfId="0" applyFont="1" applyFill="1" applyBorder="1" applyAlignment="1">
      <alignment horizontal="right" vertical="center" wrapText="1"/>
    </xf>
    <xf numFmtId="9" fontId="11" fillId="3" borderId="0" xfId="2" applyFont="1" applyFill="1"/>
    <xf numFmtId="0" fontId="16" fillId="3" borderId="0" xfId="0" applyFont="1" applyFill="1" applyAlignment="1">
      <alignment horizontal="left" vertical="center" readingOrder="1"/>
    </xf>
    <xf numFmtId="0" fontId="14" fillId="3" borderId="0" xfId="0" applyFont="1" applyFill="1" applyAlignment="1">
      <alignment horizontal="left" vertical="center" readingOrder="1"/>
    </xf>
    <xf numFmtId="0" fontId="0" fillId="4" borderId="0" xfId="0" applyFill="1"/>
    <xf numFmtId="0" fontId="0" fillId="4" borderId="0" xfId="0" applyNumberFormat="1" applyFill="1"/>
    <xf numFmtId="0" fontId="12" fillId="4" borderId="0" xfId="0" applyFont="1" applyFill="1"/>
    <xf numFmtId="0" fontId="19" fillId="4" borderId="0" xfId="0" applyFont="1" applyFill="1"/>
    <xf numFmtId="0" fontId="21" fillId="4" borderId="0" xfId="4" applyFont="1" applyFill="1"/>
    <xf numFmtId="0" fontId="0" fillId="5" borderId="8" xfId="0" applyFill="1" applyBorder="1" applyAlignment="1">
      <alignment wrapText="1"/>
    </xf>
    <xf numFmtId="3" fontId="0" fillId="5" borderId="0" xfId="0" applyNumberFormat="1" applyFill="1" applyBorder="1" applyAlignment="1">
      <alignment horizontal="center" vertical="center" wrapText="1"/>
    </xf>
    <xf numFmtId="0" fontId="0" fillId="5" borderId="9" xfId="0" applyNumberFormat="1" applyFill="1" applyBorder="1" applyAlignment="1">
      <alignment horizontal="center" vertical="center" wrapText="1"/>
    </xf>
    <xf numFmtId="0" fontId="0" fillId="5" borderId="10" xfId="0" applyFill="1" applyBorder="1" applyAlignment="1">
      <alignment wrapText="1"/>
    </xf>
    <xf numFmtId="3" fontId="0" fillId="5" borderId="11" xfId="0" applyNumberFormat="1" applyFill="1" applyBorder="1" applyAlignment="1">
      <alignment horizontal="center" vertical="center" wrapText="1"/>
    </xf>
    <xf numFmtId="0" fontId="0" fillId="5" borderId="12" xfId="0" applyNumberFormat="1" applyFill="1" applyBorder="1" applyAlignment="1">
      <alignment horizontal="center" vertical="center" wrapText="1"/>
    </xf>
    <xf numFmtId="0" fontId="0" fillId="0" borderId="0" xfId="0" applyFill="1"/>
    <xf numFmtId="0" fontId="20" fillId="0" borderId="0" xfId="4" applyFont="1" applyFill="1" applyAlignment="1">
      <alignment vertical="top"/>
    </xf>
    <xf numFmtId="0" fontId="12" fillId="0" borderId="0" xfId="0" applyFont="1" applyFill="1"/>
    <xf numFmtId="9" fontId="0" fillId="0" borderId="0" xfId="2" applyFont="1" applyFill="1"/>
    <xf numFmtId="0" fontId="0" fillId="0" borderId="0" xfId="0" applyNumberFormat="1" applyFill="1"/>
    <xf numFmtId="0" fontId="0" fillId="0" borderId="0" xfId="0" applyNumberFormat="1"/>
    <xf numFmtId="165" fontId="0" fillId="0" borderId="0" xfId="1" applyNumberFormat="1" applyFont="1" applyFill="1" applyAlignment="1">
      <alignment horizontal="right"/>
    </xf>
    <xf numFmtId="0" fontId="0" fillId="0" borderId="0" xfId="0" applyFill="1" applyAlignment="1">
      <alignment horizontal="right"/>
    </xf>
    <xf numFmtId="0" fontId="0" fillId="0" borderId="8" xfId="0" applyFill="1" applyBorder="1" applyAlignment="1">
      <alignment wrapText="1"/>
    </xf>
    <xf numFmtId="3" fontId="0" fillId="0" borderId="0" xfId="0" applyNumberFormat="1" applyFill="1" applyBorder="1" applyAlignment="1">
      <alignment horizontal="center" vertical="center" wrapText="1"/>
    </xf>
    <xf numFmtId="0" fontId="0" fillId="0" borderId="9" xfId="0" applyNumberFormat="1" applyFill="1" applyBorder="1" applyAlignment="1">
      <alignment horizontal="center" vertical="center" wrapText="1"/>
    </xf>
    <xf numFmtId="0" fontId="0" fillId="0" borderId="0" xfId="0" applyFill="1" applyAlignment="1">
      <alignment horizontal="center"/>
    </xf>
    <xf numFmtId="0" fontId="0" fillId="0" borderId="0" xfId="0" applyNumberFormat="1" applyFill="1" applyAlignment="1">
      <alignment horizontal="center"/>
    </xf>
    <xf numFmtId="0" fontId="25" fillId="6" borderId="13" xfId="0" applyFont="1" applyFill="1" applyBorder="1" applyAlignment="1"/>
    <xf numFmtId="0" fontId="25" fillId="6" borderId="14" xfId="0" applyFont="1" applyFill="1" applyBorder="1" applyAlignment="1">
      <alignment horizontal="centerContinuous"/>
    </xf>
    <xf numFmtId="0" fontId="25" fillId="6" borderId="15" xfId="0" applyNumberFormat="1" applyFont="1" applyFill="1" applyBorder="1" applyAlignment="1">
      <alignment horizontal="center" wrapText="1"/>
    </xf>
    <xf numFmtId="0" fontId="25" fillId="6" borderId="16" xfId="0" applyFont="1" applyFill="1" applyBorder="1" applyAlignment="1"/>
    <xf numFmtId="0" fontId="25" fillId="6" borderId="17" xfId="0" applyFont="1" applyFill="1" applyBorder="1" applyAlignment="1">
      <alignment horizontal="center"/>
    </xf>
    <xf numFmtId="0" fontId="25" fillId="6" borderId="18" xfId="0" applyNumberFormat="1" applyFont="1" applyFill="1" applyBorder="1" applyAlignment="1">
      <alignment horizontal="center" wrapText="1"/>
    </xf>
    <xf numFmtId="0" fontId="16" fillId="0" borderId="0" xfId="0" applyFont="1" applyFill="1" applyAlignment="1">
      <alignment horizontal="left" vertical="center" readingOrder="1"/>
    </xf>
    <xf numFmtId="2" fontId="0" fillId="0" borderId="0" xfId="0" applyNumberFormat="1" applyFill="1"/>
    <xf numFmtId="0" fontId="0" fillId="0" borderId="0" xfId="0" applyFill="1" applyAlignment="1">
      <alignment wrapText="1"/>
    </xf>
    <xf numFmtId="0" fontId="5" fillId="0" borderId="0" xfId="0" applyFont="1" applyFill="1" applyAlignment="1">
      <alignment horizontal="left"/>
    </xf>
    <xf numFmtId="0" fontId="5" fillId="0" borderId="0" xfId="0" applyFont="1" applyFill="1" applyAlignment="1">
      <alignment wrapText="1"/>
    </xf>
    <xf numFmtId="0" fontId="6" fillId="0" borderId="4" xfId="0" applyFont="1" applyFill="1" applyBorder="1" applyAlignment="1">
      <alignment horizontal="left"/>
    </xf>
    <xf numFmtId="0" fontId="6" fillId="0" borderId="4" xfId="0" applyFont="1" applyFill="1" applyBorder="1" applyAlignment="1">
      <alignment horizontal="left" wrapText="1"/>
    </xf>
    <xf numFmtId="0" fontId="6" fillId="0" borderId="4" xfId="0" applyFont="1" applyFill="1" applyBorder="1" applyAlignment="1">
      <alignment horizontal="left" vertical="top" wrapText="1"/>
    </xf>
    <xf numFmtId="0" fontId="4" fillId="0" borderId="5" xfId="0" applyFont="1" applyFill="1" applyBorder="1" applyAlignment="1">
      <alignment horizontal="left"/>
    </xf>
    <xf numFmtId="3" fontId="4" fillId="0" borderId="5" xfId="0" applyNumberFormat="1" applyFont="1" applyFill="1" applyBorder="1" applyAlignment="1">
      <alignment horizontal="center" wrapText="1"/>
    </xf>
    <xf numFmtId="9" fontId="0" fillId="0" borderId="0" xfId="0" applyNumberFormat="1" applyFill="1" applyAlignment="1">
      <alignment wrapText="1"/>
    </xf>
    <xf numFmtId="9" fontId="0" fillId="0" borderId="0" xfId="2" applyFont="1" applyFill="1" applyAlignment="1">
      <alignment wrapText="1"/>
    </xf>
    <xf numFmtId="9" fontId="0" fillId="0" borderId="0" xfId="0" applyNumberFormat="1" applyFill="1"/>
    <xf numFmtId="0" fontId="11" fillId="0" borderId="0" xfId="0" applyFont="1" applyFill="1"/>
    <xf numFmtId="0" fontId="0" fillId="0" borderId="0" xfId="0" applyFill="1" applyAlignment="1">
      <alignment vertical="center" textRotation="90" wrapText="1"/>
    </xf>
    <xf numFmtId="0" fontId="0" fillId="0" borderId="0" xfId="0" applyFill="1" applyAlignment="1"/>
    <xf numFmtId="0" fontId="0" fillId="0" borderId="0" xfId="0" applyFill="1" applyAlignment="1">
      <alignment horizontal="left"/>
    </xf>
    <xf numFmtId="9" fontId="0" fillId="0" borderId="0" xfId="2" applyFont="1" applyFill="1" applyAlignment="1">
      <alignment horizontal="center"/>
    </xf>
    <xf numFmtId="3" fontId="0" fillId="0" borderId="0" xfId="0" applyNumberFormat="1" applyFill="1" applyAlignment="1">
      <alignment wrapText="1"/>
    </xf>
    <xf numFmtId="164" fontId="0" fillId="0" borderId="0" xfId="0" applyNumberFormat="1" applyFill="1" applyAlignment="1">
      <alignment horizontal="center" wrapText="1"/>
    </xf>
    <xf numFmtId="0" fontId="5" fillId="0" borderId="0" xfId="0" applyFont="1" applyFill="1" applyAlignment="1"/>
    <xf numFmtId="0" fontId="3" fillId="0" borderId="0" xfId="0" applyFont="1" applyFill="1"/>
    <xf numFmtId="0" fontId="7" fillId="0" borderId="0" xfId="0" applyFont="1" applyFill="1" applyBorder="1"/>
    <xf numFmtId="0" fontId="8" fillId="0" borderId="0" xfId="0" applyFont="1" applyFill="1" applyBorder="1"/>
    <xf numFmtId="9" fontId="7" fillId="0" borderId="0" xfId="2" applyFont="1" applyFill="1" applyBorder="1"/>
    <xf numFmtId="166" fontId="7" fillId="0" borderId="0" xfId="2" applyNumberFormat="1" applyFont="1" applyFill="1" applyBorder="1"/>
    <xf numFmtId="3" fontId="9" fillId="0" borderId="0" xfId="0" applyNumberFormat="1" applyFont="1" applyFill="1" applyBorder="1" applyAlignment="1">
      <alignment horizontal="right" vertical="center" wrapText="1"/>
    </xf>
    <xf numFmtId="165" fontId="7" fillId="0" borderId="0" xfId="0" applyNumberFormat="1" applyFont="1" applyFill="1" applyBorder="1"/>
    <xf numFmtId="9" fontId="7" fillId="0" borderId="0" xfId="0" applyNumberFormat="1" applyFont="1" applyFill="1" applyBorder="1"/>
    <xf numFmtId="3" fontId="7" fillId="0" borderId="0" xfId="0" applyNumberFormat="1" applyFont="1" applyFill="1" applyBorder="1"/>
    <xf numFmtId="0" fontId="14" fillId="0" borderId="0" xfId="0" applyFont="1" applyFill="1" applyAlignment="1">
      <alignment horizontal="left" vertical="center" readingOrder="1"/>
    </xf>
    <xf numFmtId="165" fontId="0" fillId="0" borderId="0" xfId="1" applyNumberFormat="1" applyFont="1" applyFill="1"/>
    <xf numFmtId="3" fontId="0" fillId="0" borderId="0" xfId="0" applyNumberFormat="1" applyFill="1" applyAlignment="1">
      <alignment horizontal="right"/>
    </xf>
    <xf numFmtId="0" fontId="12" fillId="0" borderId="0" xfId="0" applyFont="1" applyFill="1" applyAlignment="1"/>
    <xf numFmtId="0" fontId="1" fillId="0" borderId="0" xfId="4" applyFont="1" applyFill="1" applyAlignment="1">
      <alignment vertical="top"/>
    </xf>
    <xf numFmtId="3" fontId="0" fillId="0" borderId="0" xfId="0" applyNumberFormat="1" applyFill="1"/>
    <xf numFmtId="0" fontId="0" fillId="0" borderId="0" xfId="0" applyFill="1" applyAlignment="1">
      <alignment horizontal="left" wrapText="1"/>
    </xf>
    <xf numFmtId="0" fontId="0" fillId="0" borderId="0" xfId="0" applyFill="1" applyAlignment="1">
      <alignment horizontal="center" wrapText="1"/>
    </xf>
    <xf numFmtId="1" fontId="0" fillId="0" borderId="0" xfId="0" applyNumberFormat="1" applyFill="1"/>
    <xf numFmtId="2" fontId="0" fillId="0" borderId="0" xfId="2" applyNumberFormat="1" applyFont="1" applyFill="1"/>
    <xf numFmtId="0" fontId="25" fillId="6" borderId="8" xfId="0" applyFont="1" applyFill="1" applyBorder="1" applyAlignment="1"/>
    <xf numFmtId="0" fontId="25" fillId="6" borderId="0" xfId="0" applyFont="1" applyFill="1" applyBorder="1" applyAlignment="1">
      <alignment horizontal="center"/>
    </xf>
    <xf numFmtId="0" fontId="25" fillId="6" borderId="9" xfId="0" applyNumberFormat="1" applyFont="1" applyFill="1" applyBorder="1" applyAlignment="1">
      <alignment horizontal="center" wrapText="1"/>
    </xf>
    <xf numFmtId="0" fontId="19" fillId="0" borderId="0" xfId="0" applyFont="1" applyFill="1"/>
    <xf numFmtId="0" fontId="21" fillId="0" borderId="0" xfId="4" applyFont="1" applyFill="1"/>
    <xf numFmtId="0" fontId="26" fillId="0" borderId="0" xfId="0" applyFont="1" applyFill="1"/>
    <xf numFmtId="0" fontId="26" fillId="0" borderId="0" xfId="2" applyNumberFormat="1" applyFont="1" applyFill="1"/>
    <xf numFmtId="1" fontId="26" fillId="0" borderId="0" xfId="0" applyNumberFormat="1" applyFont="1" applyFill="1"/>
    <xf numFmtId="9" fontId="26" fillId="0" borderId="0" xfId="2" applyFont="1" applyFill="1"/>
    <xf numFmtId="9" fontId="26" fillId="0" borderId="0" xfId="2" applyNumberFormat="1" applyFont="1" applyFill="1"/>
    <xf numFmtId="0" fontId="27" fillId="0" borderId="0" xfId="0" applyFont="1" applyFill="1"/>
    <xf numFmtId="0" fontId="28" fillId="0" borderId="0" xfId="4" applyFont="1" applyFill="1"/>
    <xf numFmtId="0" fontId="29" fillId="0" borderId="0" xfId="0" applyFont="1" applyFill="1" applyAlignment="1">
      <alignment vertical="center" wrapText="1"/>
    </xf>
    <xf numFmtId="0" fontId="24" fillId="0" borderId="0" xfId="0" applyFont="1" applyFill="1"/>
    <xf numFmtId="0" fontId="29" fillId="0" borderId="0" xfId="0" applyFont="1" applyFill="1" applyAlignment="1">
      <alignment vertical="center"/>
    </xf>
    <xf numFmtId="0" fontId="30" fillId="0" borderId="0" xfId="0" applyFont="1" applyFill="1" applyAlignment="1">
      <alignment horizontal="left" vertical="center" readingOrder="1"/>
    </xf>
    <xf numFmtId="0" fontId="26" fillId="0" borderId="0" xfId="4" applyFont="1" applyFill="1" applyAlignment="1">
      <alignment vertical="top"/>
    </xf>
    <xf numFmtId="0" fontId="27" fillId="0" borderId="7" xfId="0" applyFont="1" applyFill="1" applyBorder="1"/>
    <xf numFmtId="165" fontId="26" fillId="0" borderId="0" xfId="1" applyNumberFormat="1" applyFont="1" applyFill="1"/>
    <xf numFmtId="0" fontId="26" fillId="0" borderId="0" xfId="0" applyFont="1"/>
    <xf numFmtId="0" fontId="5" fillId="0" borderId="0" xfId="0" applyFont="1"/>
    <xf numFmtId="3" fontId="5" fillId="0" borderId="0" xfId="0" applyNumberFormat="1" applyFont="1"/>
    <xf numFmtId="0" fontId="26" fillId="0" borderId="0" xfId="0" applyFont="1" applyFill="1" applyAlignment="1"/>
    <xf numFmtId="0" fontId="26" fillId="0" borderId="0" xfId="0" applyFont="1" applyFill="1" applyAlignment="1">
      <alignment horizontal="left"/>
    </xf>
    <xf numFmtId="0" fontId="27" fillId="0" borderId="0" xfId="0" applyFont="1" applyFill="1" applyAlignment="1"/>
    <xf numFmtId="0" fontId="26" fillId="0" borderId="0" xfId="0" applyNumberFormat="1" applyFont="1" applyFill="1"/>
    <xf numFmtId="165" fontId="26" fillId="0" borderId="0" xfId="1" applyNumberFormat="1" applyFont="1" applyFill="1" applyAlignment="1">
      <alignment horizontal="right"/>
    </xf>
    <xf numFmtId="0" fontId="26" fillId="0" borderId="0" xfId="4" applyFont="1" applyFill="1" applyAlignment="1">
      <alignment vertical="top" wrapText="1"/>
    </xf>
    <xf numFmtId="3" fontId="26" fillId="0" borderId="0" xfId="0" applyNumberFormat="1" applyFont="1" applyFill="1"/>
    <xf numFmtId="3" fontId="26" fillId="0" borderId="0" xfId="0" applyNumberFormat="1" applyFont="1" applyFill="1" applyAlignment="1">
      <alignment horizontal="right"/>
    </xf>
    <xf numFmtId="0" fontId="26" fillId="0" borderId="0" xfId="0" applyFont="1" applyFill="1" applyAlignment="1">
      <alignment horizontal="right"/>
    </xf>
    <xf numFmtId="9" fontId="26" fillId="0" borderId="0" xfId="0" applyNumberFormat="1" applyFont="1" applyFill="1"/>
    <xf numFmtId="0" fontId="26" fillId="0" borderId="0" xfId="0" applyFont="1" applyFill="1" applyAlignment="1">
      <alignment vertical="center"/>
    </xf>
    <xf numFmtId="2" fontId="26" fillId="0" borderId="0" xfId="2" applyNumberFormat="1" applyFont="1" applyFill="1"/>
    <xf numFmtId="0" fontId="31" fillId="0" borderId="0" xfId="0" applyFont="1" applyFill="1"/>
    <xf numFmtId="2" fontId="26" fillId="0" borderId="0" xfId="0" applyNumberFormat="1" applyFont="1" applyFill="1"/>
    <xf numFmtId="2" fontId="31" fillId="0" borderId="0" xfId="0" applyNumberFormat="1" applyFont="1" applyFill="1"/>
    <xf numFmtId="0" fontId="26" fillId="0" borderId="0" xfId="0" applyFont="1" applyFill="1" applyAlignment="1">
      <alignment horizontal="center"/>
    </xf>
    <xf numFmtId="165" fontId="26" fillId="0" borderId="0" xfId="0" applyNumberFormat="1" applyFont="1" applyFill="1"/>
    <xf numFmtId="0" fontId="26" fillId="0" borderId="0" xfId="0" applyFont="1" applyFill="1" applyAlignment="1">
      <alignment wrapText="1"/>
    </xf>
    <xf numFmtId="9" fontId="26" fillId="0" borderId="0" xfId="2" applyFont="1" applyFill="1" applyAlignment="1">
      <alignment horizontal="right"/>
    </xf>
    <xf numFmtId="1" fontId="26" fillId="0" borderId="0" xfId="0" applyNumberFormat="1" applyFont="1" applyFill="1" applyAlignment="1">
      <alignment horizontal="right"/>
    </xf>
    <xf numFmtId="1" fontId="26" fillId="0" borderId="0" xfId="2" applyNumberFormat="1" applyFont="1" applyFill="1" applyAlignment="1">
      <alignment horizontal="right"/>
    </xf>
    <xf numFmtId="0" fontId="26" fillId="7" borderId="0" xfId="0" applyFont="1" applyFill="1"/>
    <xf numFmtId="0" fontId="26" fillId="8" borderId="0" xfId="0" applyFont="1" applyFill="1"/>
    <xf numFmtId="0" fontId="26" fillId="9" borderId="0" xfId="0" applyFont="1" applyFill="1"/>
    <xf numFmtId="0" fontId="26" fillId="2" borderId="0" xfId="0" applyFont="1" applyFill="1"/>
    <xf numFmtId="0" fontId="26" fillId="10" borderId="0" xfId="0" applyFont="1" applyFill="1"/>
    <xf numFmtId="0" fontId="26" fillId="11" borderId="0" xfId="0" applyFont="1" applyFill="1"/>
    <xf numFmtId="0" fontId="26" fillId="12" borderId="0" xfId="0" applyFont="1" applyFill="1"/>
    <xf numFmtId="0" fontId="26" fillId="13" borderId="0" xfId="0" applyFont="1" applyFill="1"/>
    <xf numFmtId="0" fontId="26" fillId="14" borderId="0" xfId="0" applyFont="1" applyFill="1"/>
    <xf numFmtId="0" fontId="26" fillId="15" borderId="0" xfId="0" applyFont="1" applyFill="1"/>
    <xf numFmtId="0" fontId="26" fillId="16" borderId="0" xfId="0" applyFont="1" applyFill="1"/>
    <xf numFmtId="0" fontId="26" fillId="17" borderId="0" xfId="0" applyFont="1" applyFill="1"/>
    <xf numFmtId="0" fontId="28" fillId="0" borderId="0" xfId="0" applyFont="1" applyFill="1"/>
    <xf numFmtId="0" fontId="26" fillId="18" borderId="0" xfId="0" applyFont="1" applyFill="1"/>
    <xf numFmtId="0" fontId="26" fillId="19" borderId="0" xfId="0" applyFont="1" applyFill="1"/>
    <xf numFmtId="0" fontId="26" fillId="20" borderId="0" xfId="0" applyFont="1" applyFill="1"/>
    <xf numFmtId="0" fontId="26" fillId="21" borderId="0" xfId="0" applyFont="1" applyFill="1"/>
    <xf numFmtId="0" fontId="26" fillId="22" borderId="0" xfId="0" applyFont="1" applyFill="1"/>
    <xf numFmtId="0" fontId="26" fillId="23" borderId="0" xfId="0" applyFont="1" applyFill="1"/>
    <xf numFmtId="0" fontId="28" fillId="2" borderId="0" xfId="0" applyFont="1" applyFill="1"/>
    <xf numFmtId="165" fontId="26" fillId="21" borderId="0" xfId="1" applyNumberFormat="1" applyFont="1" applyFill="1"/>
    <xf numFmtId="1" fontId="26" fillId="20" borderId="0" xfId="0" applyNumberFormat="1" applyFont="1" applyFill="1"/>
    <xf numFmtId="1" fontId="26" fillId="17" borderId="0" xfId="0" applyNumberFormat="1" applyFont="1" applyFill="1"/>
    <xf numFmtId="0" fontId="26" fillId="24" borderId="0" xfId="0" applyFont="1" applyFill="1"/>
    <xf numFmtId="0" fontId="26" fillId="25" borderId="0" xfId="0" applyFont="1" applyFill="1"/>
    <xf numFmtId="165" fontId="26" fillId="7" borderId="0" xfId="1" applyNumberFormat="1" applyFont="1" applyFill="1"/>
    <xf numFmtId="165" fontId="26" fillId="19" borderId="0" xfId="1" applyNumberFormat="1" applyFont="1" applyFill="1"/>
    <xf numFmtId="165" fontId="26" fillId="2" borderId="0" xfId="1" applyNumberFormat="1" applyFont="1" applyFill="1"/>
    <xf numFmtId="165" fontId="26" fillId="9" borderId="0" xfId="1" applyNumberFormat="1" applyFont="1" applyFill="1"/>
    <xf numFmtId="165" fontId="26" fillId="11" borderId="0" xfId="1" applyNumberFormat="1" applyFont="1" applyFill="1"/>
    <xf numFmtId="165" fontId="26" fillId="23" borderId="0" xfId="1" applyNumberFormat="1" applyFont="1" applyFill="1"/>
    <xf numFmtId="165" fontId="26" fillId="18" borderId="0" xfId="1" applyNumberFormat="1" applyFont="1" applyFill="1"/>
    <xf numFmtId="165" fontId="26" fillId="13" borderId="0" xfId="1" applyNumberFormat="1" applyFont="1" applyFill="1"/>
    <xf numFmtId="165" fontId="26" fillId="12" borderId="0" xfId="1" applyNumberFormat="1" applyFont="1" applyFill="1"/>
    <xf numFmtId="165" fontId="26" fillId="17" borderId="0" xfId="1" applyNumberFormat="1" applyFont="1" applyFill="1"/>
    <xf numFmtId="165" fontId="26" fillId="8" borderId="0" xfId="1" applyNumberFormat="1" applyFont="1" applyFill="1"/>
    <xf numFmtId="165" fontId="26" fillId="14" borderId="0" xfId="1" applyNumberFormat="1" applyFont="1" applyFill="1"/>
    <xf numFmtId="165" fontId="26" fillId="20" borderId="0" xfId="1" applyNumberFormat="1" applyFont="1" applyFill="1"/>
    <xf numFmtId="0" fontId="26" fillId="9" borderId="0" xfId="0" applyNumberFormat="1" applyFont="1" applyFill="1"/>
    <xf numFmtId="0" fontId="26" fillId="22" borderId="0" xfId="0" applyNumberFormat="1" applyFont="1" applyFill="1"/>
    <xf numFmtId="0" fontId="26" fillId="10" borderId="0" xfId="0" applyNumberFormat="1" applyFont="1" applyFill="1"/>
    <xf numFmtId="0" fontId="26" fillId="2" borderId="0" xfId="0" applyNumberFormat="1" applyFont="1" applyFill="1"/>
    <xf numFmtId="0" fontId="26" fillId="8" borderId="0" xfId="0" applyNumberFormat="1" applyFont="1" applyFill="1"/>
    <xf numFmtId="0" fontId="26" fillId="12" borderId="0" xfId="0" applyNumberFormat="1" applyFont="1" applyFill="1"/>
    <xf numFmtId="165" fontId="26" fillId="10" borderId="0" xfId="1" applyNumberFormat="1" applyFont="1" applyFill="1"/>
    <xf numFmtId="0" fontId="26" fillId="4" borderId="0" xfId="0" applyFont="1" applyFill="1"/>
    <xf numFmtId="0" fontId="26" fillId="26" borderId="0" xfId="0" applyFont="1" applyFill="1"/>
    <xf numFmtId="165" fontId="26" fillId="21" borderId="0" xfId="0" applyNumberFormat="1" applyFont="1" applyFill="1"/>
    <xf numFmtId="165" fontId="26" fillId="25" borderId="0" xfId="1" applyNumberFormat="1" applyFont="1" applyFill="1"/>
    <xf numFmtId="165" fontId="26" fillId="26" borderId="0" xfId="1" applyNumberFormat="1" applyFont="1" applyFill="1"/>
    <xf numFmtId="0" fontId="26" fillId="27" borderId="0" xfId="0" applyFont="1" applyFill="1"/>
    <xf numFmtId="0" fontId="26" fillId="28" borderId="0" xfId="0" applyFont="1" applyFill="1"/>
    <xf numFmtId="0" fontId="26" fillId="29" borderId="0" xfId="0" applyFont="1" applyFill="1"/>
    <xf numFmtId="0" fontId="26" fillId="30" borderId="0" xfId="0" applyFont="1" applyFill="1"/>
    <xf numFmtId="0" fontId="26" fillId="31" borderId="0" xfId="0" applyFont="1" applyFill="1"/>
    <xf numFmtId="0" fontId="0" fillId="0" borderId="0" xfId="0" applyNumberFormat="1" applyAlignment="1">
      <alignment horizontal="center"/>
    </xf>
    <xf numFmtId="0" fontId="0" fillId="0" borderId="0" xfId="0" applyAlignment="1">
      <alignment horizontal="left"/>
    </xf>
    <xf numFmtId="0" fontId="0" fillId="0" borderId="0" xfId="0" applyAlignment="1">
      <alignment horizontal="left" indent="1"/>
    </xf>
    <xf numFmtId="0" fontId="0" fillId="0" borderId="0" xfId="0" applyFill="1" applyAlignment="1">
      <alignment horizontal="left" indent="1"/>
    </xf>
    <xf numFmtId="3" fontId="0" fillId="0" borderId="0" xfId="0" applyNumberFormat="1"/>
    <xf numFmtId="3" fontId="0" fillId="0" borderId="0" xfId="0" applyNumberFormat="1" applyAlignment="1">
      <alignment horizontal="right"/>
    </xf>
    <xf numFmtId="0" fontId="0" fillId="0" borderId="0" xfId="0" applyNumberFormat="1" applyAlignment="1">
      <alignment horizontal="right"/>
    </xf>
    <xf numFmtId="0" fontId="26" fillId="32" borderId="0" xfId="0" applyFont="1" applyFill="1"/>
    <xf numFmtId="0" fontId="26" fillId="33" borderId="0" xfId="0" applyFont="1" applyFill="1"/>
    <xf numFmtId="9" fontId="0" fillId="0" borderId="0" xfId="2" applyFont="1" applyFill="1" applyAlignment="1">
      <alignment horizontal="left"/>
    </xf>
    <xf numFmtId="165" fontId="26" fillId="33" borderId="0" xfId="1" applyNumberFormat="1" applyFont="1" applyFill="1"/>
    <xf numFmtId="1" fontId="0" fillId="0" borderId="0" xfId="2" applyNumberFormat="1" applyFont="1" applyFill="1"/>
    <xf numFmtId="0" fontId="24" fillId="0" borderId="0" xfId="0" applyFont="1" applyFill="1" applyAlignment="1">
      <alignment horizontal="center" wrapText="1"/>
    </xf>
    <xf numFmtId="0" fontId="29" fillId="2" borderId="0" xfId="0" applyFont="1" applyFill="1" applyAlignment="1">
      <alignment horizontal="center" vertical="center" wrapText="1"/>
    </xf>
    <xf numFmtId="0" fontId="0" fillId="0" borderId="0" xfId="0" applyFill="1" applyAlignment="1">
      <alignment vertical="center" textRotation="90" wrapText="1"/>
    </xf>
    <xf numFmtId="0" fontId="5" fillId="0" borderId="0" xfId="0" applyFont="1" applyFill="1" applyAlignment="1">
      <alignment wrapText="1"/>
    </xf>
    <xf numFmtId="0" fontId="10" fillId="0" borderId="0" xfId="0" applyFont="1" applyFill="1" applyBorder="1" applyAlignment="1">
      <alignment horizontal="center" wrapText="1"/>
    </xf>
    <xf numFmtId="0" fontId="10" fillId="0" borderId="6" xfId="0" applyFont="1" applyFill="1" applyBorder="1" applyAlignment="1">
      <alignment horizontal="center" wrapText="1"/>
    </xf>
    <xf numFmtId="0" fontId="17" fillId="0" borderId="0" xfId="0" applyFont="1" applyFill="1" applyBorder="1" applyAlignment="1">
      <alignment horizontal="center" wrapText="1"/>
    </xf>
    <xf numFmtId="0" fontId="23" fillId="2" borderId="0" xfId="0" applyFont="1" applyFill="1" applyAlignment="1">
      <alignment horizontal="center" wrapText="1"/>
    </xf>
    <xf numFmtId="0" fontId="26" fillId="2" borderId="0" xfId="0" applyFont="1" applyFill="1" applyAlignment="1">
      <alignment horizontal="center" vertical="center" wrapText="1"/>
    </xf>
    <xf numFmtId="0" fontId="18" fillId="0" borderId="0" xfId="0" applyFont="1" applyBorder="1" applyAlignment="1">
      <alignment horizontal="center" wrapText="1"/>
    </xf>
    <xf numFmtId="0" fontId="18" fillId="0" borderId="6" xfId="0" applyFont="1" applyBorder="1" applyAlignment="1">
      <alignment horizontal="center" wrapText="1"/>
    </xf>
    <xf numFmtId="0" fontId="0" fillId="2" borderId="0" xfId="0" applyFill="1" applyAlignment="1">
      <alignment horizontal="center" vertical="center" wrapText="1"/>
    </xf>
    <xf numFmtId="0" fontId="26" fillId="2" borderId="0" xfId="0" applyFont="1" applyFill="1" applyAlignment="1">
      <alignment horizontal="center" wrapText="1"/>
    </xf>
    <xf numFmtId="0" fontId="15" fillId="2" borderId="0" xfId="0" applyFont="1" applyFill="1" applyAlignment="1">
      <alignment horizontal="center" vertical="center" wrapText="1"/>
    </xf>
    <xf numFmtId="0" fontId="32" fillId="0" borderId="0" xfId="0" applyFont="1" applyFill="1" applyAlignment="1">
      <alignment horizontal="left" vertical="top" wrapText="1"/>
    </xf>
    <xf numFmtId="0" fontId="33" fillId="0" borderId="0" xfId="0" applyFont="1" applyFill="1" applyAlignment="1">
      <alignment horizontal="left" vertical="top" wrapText="1"/>
    </xf>
    <xf numFmtId="0" fontId="28" fillId="0" borderId="0" xfId="0" applyFont="1" applyFill="1" applyAlignment="1">
      <alignment wrapText="1"/>
    </xf>
  </cellXfs>
  <cellStyles count="6">
    <cellStyle name="Comma" xfId="1" builtinId="3"/>
    <cellStyle name="Normal" xfId="0" builtinId="0"/>
    <cellStyle name="Normal 13" xfId="4"/>
    <cellStyle name="Normal 2" xfId="3"/>
    <cellStyle name="Normal 2 2" xfId="5"/>
    <cellStyle name="Percent" xfId="2" builtinId="5"/>
  </cellStyles>
  <dxfs count="0"/>
  <tableStyles count="0" defaultTableStyle="TableStyleMedium2" defaultPivotStyle="PivotStyleLight16"/>
  <colors>
    <mruColors>
      <color rgb="FFFFCCFF"/>
      <color rgb="FF969696"/>
      <color rgb="FFFF5050"/>
      <color rgb="FF66FFFF"/>
      <color rgb="FFFF3399"/>
      <color rgb="FFCC99FF"/>
      <color rgb="FFFF0066"/>
      <color rgb="FF000099"/>
      <color rgb="FF99CC00"/>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51.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chartUserShapes" Target="../drawings/drawing53.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chartUserShapes" Target="../drawings/drawing62.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chartUserShapes" Target="../drawings/drawing63.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Percentage</a:t>
            </a:r>
            <a:r>
              <a:rPr lang="en-US" baseline="0"/>
              <a:t> of pregnant women living with HIV receiving most effective ARVs for PMTCT, Western and Central Africa, 2015</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'PMTCT coverage'!$B$30</c:f>
              <c:strCache>
                <c:ptCount val="1"/>
                <c:pt idx="0">
                  <c:v>PMTCT coverage (Effective regimen 2010-2015)</c:v>
                </c:pt>
              </c:strCache>
            </c:strRef>
          </c:tx>
          <c:spPr>
            <a:solidFill>
              <a:srgbClr val="92D050"/>
            </a:solidFill>
            <a:ln>
              <a:noFill/>
            </a:ln>
            <a:effectLst/>
          </c:spPr>
          <c:invertIfNegative val="0"/>
          <c:dPt>
            <c:idx val="0"/>
            <c:invertIfNegative val="0"/>
            <c:bubble3D val="0"/>
            <c:spPr>
              <a:solidFill>
                <a:srgbClr val="FF0000"/>
              </a:solidFill>
              <a:ln>
                <a:noFill/>
              </a:ln>
              <a:effectLst/>
            </c:spPr>
          </c:dPt>
          <c:dPt>
            <c:idx val="1"/>
            <c:invertIfNegative val="0"/>
            <c:bubble3D val="0"/>
            <c:spPr>
              <a:solidFill>
                <a:srgbClr val="FF0000"/>
              </a:solidFill>
              <a:ln>
                <a:noFill/>
              </a:ln>
              <a:effectLst/>
            </c:spPr>
          </c:dPt>
          <c:dPt>
            <c:idx val="2"/>
            <c:invertIfNegative val="0"/>
            <c:bubble3D val="0"/>
            <c:spPr>
              <a:solidFill>
                <a:srgbClr val="FF0000"/>
              </a:solidFill>
              <a:ln>
                <a:noFill/>
              </a:ln>
              <a:effectLst/>
            </c:spPr>
          </c:dPt>
          <c:dPt>
            <c:idx val="3"/>
            <c:invertIfNegative val="0"/>
            <c:bubble3D val="0"/>
            <c:spPr>
              <a:solidFill>
                <a:srgbClr val="FF0000"/>
              </a:solidFill>
              <a:ln>
                <a:noFill/>
              </a:ln>
              <a:effectLst/>
            </c:spPr>
          </c:dPt>
          <c:dPt>
            <c:idx val="4"/>
            <c:invertIfNegative val="0"/>
            <c:bubble3D val="0"/>
            <c:spPr>
              <a:solidFill>
                <a:srgbClr val="FF0000"/>
              </a:solidFill>
              <a:ln>
                <a:noFill/>
              </a:ln>
              <a:effectLst/>
            </c:spPr>
          </c:dPt>
          <c:dPt>
            <c:idx val="5"/>
            <c:invertIfNegative val="0"/>
            <c:bubble3D val="0"/>
            <c:spPr>
              <a:solidFill>
                <a:srgbClr val="FF0000"/>
              </a:solidFill>
              <a:ln>
                <a:noFill/>
              </a:ln>
              <a:effectLst/>
            </c:spPr>
          </c:dPt>
          <c:dPt>
            <c:idx val="6"/>
            <c:invertIfNegative val="0"/>
            <c:bubble3D val="0"/>
            <c:spPr>
              <a:solidFill>
                <a:srgbClr val="FFC000"/>
              </a:solidFill>
              <a:ln>
                <a:noFill/>
              </a:ln>
              <a:effectLst/>
            </c:spPr>
          </c:dPt>
          <c:dPt>
            <c:idx val="7"/>
            <c:invertIfNegative val="0"/>
            <c:bubble3D val="0"/>
            <c:spPr>
              <a:solidFill>
                <a:srgbClr val="FFC000"/>
              </a:solidFill>
              <a:ln>
                <a:noFill/>
              </a:ln>
              <a:effectLst/>
            </c:spPr>
          </c:dPt>
          <c:dPt>
            <c:idx val="8"/>
            <c:invertIfNegative val="0"/>
            <c:bubble3D val="0"/>
            <c:spPr>
              <a:solidFill>
                <a:srgbClr val="FFC000"/>
              </a:solidFill>
              <a:ln>
                <a:noFill/>
              </a:ln>
              <a:effectLst/>
            </c:spPr>
          </c:dPt>
          <c:dPt>
            <c:idx val="9"/>
            <c:invertIfNegative val="0"/>
            <c:bubble3D val="0"/>
            <c:spPr>
              <a:solidFill>
                <a:srgbClr val="FFC000"/>
              </a:solidFill>
              <a:ln>
                <a:noFill/>
              </a:ln>
              <a:effectLst/>
            </c:spPr>
          </c:dPt>
          <c:dPt>
            <c:idx val="10"/>
            <c:invertIfNegative val="0"/>
            <c:bubble3D val="0"/>
            <c:spPr>
              <a:solidFill>
                <a:srgbClr val="FFC000"/>
              </a:solidFill>
              <a:ln>
                <a:noFill/>
              </a:ln>
              <a:effectLst/>
            </c:spPr>
          </c:dPt>
          <c:dPt>
            <c:idx val="11"/>
            <c:invertIfNegative val="0"/>
            <c:bubble3D val="0"/>
            <c:spPr>
              <a:solidFill>
                <a:srgbClr val="FFC000"/>
              </a:solidFill>
              <a:ln>
                <a:noFill/>
              </a:ln>
              <a:effectLst/>
            </c:spPr>
          </c:dPt>
          <c:dPt>
            <c:idx val="12"/>
            <c:invertIfNegative val="0"/>
            <c:bubble3D val="0"/>
            <c:spPr>
              <a:solidFill>
                <a:srgbClr val="FFC000"/>
              </a:solidFill>
              <a:ln>
                <a:noFill/>
              </a:ln>
              <a:effectLst/>
            </c:spPr>
          </c:dPt>
          <c:dPt>
            <c:idx val="13"/>
            <c:invertIfNegative val="0"/>
            <c:bubble3D val="0"/>
            <c:spPr>
              <a:solidFill>
                <a:srgbClr val="FFC000"/>
              </a:solidFill>
              <a:ln>
                <a:noFill/>
              </a:ln>
              <a:effectLst/>
            </c:spPr>
          </c:dPt>
          <c:dPt>
            <c:idx val="14"/>
            <c:invertIfNegative val="0"/>
            <c:bubble3D val="0"/>
            <c:spPr>
              <a:solidFill>
                <a:srgbClr val="FFC000"/>
              </a:solidFill>
              <a:ln>
                <a:noFill/>
              </a:ln>
              <a:effectLst/>
            </c:spPr>
          </c:dPt>
          <c:dPt>
            <c:idx val="15"/>
            <c:invertIfNegative val="0"/>
            <c:bubble3D val="0"/>
            <c:spPr>
              <a:solidFill>
                <a:srgbClr val="FFC000"/>
              </a:solidFill>
              <a:ln>
                <a:noFill/>
              </a:ln>
              <a:effectLst/>
            </c:spPr>
          </c:dPt>
          <c:dPt>
            <c:idx val="16"/>
            <c:invertIfNegative val="0"/>
            <c:bubble3D val="0"/>
            <c:spPr>
              <a:solidFill>
                <a:srgbClr val="FFC000"/>
              </a:solidFill>
              <a:ln>
                <a:noFill/>
              </a:ln>
              <a:effectLst/>
            </c:spPr>
          </c:dPt>
          <c:dPt>
            <c:idx val="18"/>
            <c:invertIfNegative val="0"/>
            <c:bubble3D val="0"/>
            <c:spPr>
              <a:solidFill>
                <a:srgbClr val="92D050"/>
              </a:solidFill>
              <a:ln>
                <a:noFill/>
              </a:ln>
              <a:effectLst/>
            </c:spPr>
          </c:dPt>
          <c:dLbls>
            <c:dLbl>
              <c:idx val="17"/>
              <c:layout/>
              <c:tx>
                <c:rich>
                  <a:bodyPr/>
                  <a:lstStyle/>
                  <a:p>
                    <a:r>
                      <a:rPr lang="en-US"/>
                      <a:t>&gt;95%</a:t>
                    </a:r>
                  </a:p>
                </c:rich>
              </c:tx>
              <c:dLblPos val="outEnd"/>
              <c:showLegendKey val="0"/>
              <c:showVal val="1"/>
              <c:showCatName val="0"/>
              <c:showSerName val="0"/>
              <c:showPercent val="0"/>
              <c:showBubbleSize val="0"/>
              <c:extLst>
                <c:ext xmlns:c15="http://schemas.microsoft.com/office/drawing/2012/chart" uri="{CE6537A1-D6FC-4f65-9D91-7224C49458BB}">
                  <c15:layout/>
                </c:ext>
              </c:extLst>
            </c:dLbl>
            <c:dLbl>
              <c:idx val="18"/>
              <c:layout/>
              <c:tx>
                <c:rich>
                  <a:bodyPr/>
                  <a:lstStyle/>
                  <a:p>
                    <a:r>
                      <a:rPr lang="en-US"/>
                      <a:t>&gt;95%</a:t>
                    </a:r>
                  </a:p>
                </c:rich>
              </c:tx>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'PMTCT coverage'!$A$31:$A$49</c:f>
              <c:strCache>
                <c:ptCount val="19"/>
                <c:pt idx="0">
                  <c:v>Mauritania</c:v>
                </c:pt>
                <c:pt idx="1">
                  <c:v>Niger</c:v>
                </c:pt>
                <c:pt idx="2">
                  <c:v>Mali</c:v>
                </c:pt>
                <c:pt idx="3">
                  <c:v>Senegal</c:v>
                </c:pt>
                <c:pt idx="4">
                  <c:v>Chad</c:v>
                </c:pt>
                <c:pt idx="5">
                  <c:v>Central African Republic</c:v>
                </c:pt>
                <c:pt idx="6">
                  <c:v>Ghana</c:v>
                </c:pt>
                <c:pt idx="7">
                  <c:v>Gambia</c:v>
                </c:pt>
                <c:pt idx="8">
                  <c:v>Democratic Republic of the Congo</c:v>
                </c:pt>
                <c:pt idx="9">
                  <c:v>Liberia</c:v>
                </c:pt>
                <c:pt idx="10">
                  <c:v>Equatorial Guinea</c:v>
                </c:pt>
                <c:pt idx="11">
                  <c:v>Gabon</c:v>
                </c:pt>
                <c:pt idx="12">
                  <c:v>Côte d'Ivoire</c:v>
                </c:pt>
                <c:pt idx="13">
                  <c:v>Cameroon</c:v>
                </c:pt>
                <c:pt idx="14">
                  <c:v>Sierra Leone</c:v>
                </c:pt>
                <c:pt idx="15">
                  <c:v>Guinea</c:v>
                </c:pt>
                <c:pt idx="16">
                  <c:v>Burkina Faso</c:v>
                </c:pt>
                <c:pt idx="17">
                  <c:v>Togo</c:v>
                </c:pt>
                <c:pt idx="18">
                  <c:v>Cabo Verde</c:v>
                </c:pt>
              </c:strCache>
            </c:strRef>
          </c:cat>
          <c:val>
            <c:numRef>
              <c:f>'PMTCT coverage'!$B$31:$B$49</c:f>
              <c:numCache>
                <c:formatCode>General</c:formatCode>
                <c:ptCount val="19"/>
                <c:pt idx="0">
                  <c:v>0.11764706</c:v>
                </c:pt>
                <c:pt idx="1">
                  <c:v>0.27680587000000001</c:v>
                </c:pt>
                <c:pt idx="2">
                  <c:v>0.33102406000000001</c:v>
                </c:pt>
                <c:pt idx="3">
                  <c:v>0.36262689999999997</c:v>
                </c:pt>
                <c:pt idx="4">
                  <c:v>0.4603331</c:v>
                </c:pt>
                <c:pt idx="5">
                  <c:v>0.56277146</c:v>
                </c:pt>
                <c:pt idx="6">
                  <c:v>0.62901538000000001</c:v>
                </c:pt>
                <c:pt idx="7">
                  <c:v>0.63517442000000002</c:v>
                </c:pt>
                <c:pt idx="8">
                  <c:v>0.66706602999999998</c:v>
                </c:pt>
                <c:pt idx="9">
                  <c:v>0.69641025999999995</c:v>
                </c:pt>
                <c:pt idx="10">
                  <c:v>0.75485800000000003</c:v>
                </c:pt>
                <c:pt idx="11">
                  <c:v>0.78132332000000004</c:v>
                </c:pt>
                <c:pt idx="12">
                  <c:v>0.78933059999999999</c:v>
                </c:pt>
                <c:pt idx="13">
                  <c:v>0.81962579000000002</c:v>
                </c:pt>
                <c:pt idx="14">
                  <c:v>0.82954544999999991</c:v>
                </c:pt>
                <c:pt idx="15">
                  <c:v>0.85006254000000003</c:v>
                </c:pt>
                <c:pt idx="16">
                  <c:v>0.89045737000000003</c:v>
                </c:pt>
                <c:pt idx="17">
                  <c:v>0.95122951</c:v>
                </c:pt>
                <c:pt idx="18">
                  <c:v>0.97</c:v>
                </c:pt>
              </c:numCache>
            </c:numRef>
          </c:val>
          <c:extLst/>
        </c:ser>
        <c:dLbls>
          <c:dLblPos val="outEnd"/>
          <c:showLegendKey val="0"/>
          <c:showVal val="1"/>
          <c:showCatName val="0"/>
          <c:showSerName val="0"/>
          <c:showPercent val="0"/>
          <c:showBubbleSize val="0"/>
        </c:dLbls>
        <c:gapWidth val="182"/>
        <c:axId val="567889448"/>
        <c:axId val="567890232"/>
      </c:barChart>
      <c:catAx>
        <c:axId val="567889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890232"/>
        <c:crosses val="autoZero"/>
        <c:auto val="1"/>
        <c:lblAlgn val="ctr"/>
        <c:lblOffset val="100"/>
        <c:noMultiLvlLbl val="0"/>
      </c:catAx>
      <c:valAx>
        <c:axId val="56789023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889448"/>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sz="1800"/>
              <a:t>2000</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tx>
            <c:strRef>
              <c:f>'HIV Pop_0-14'!$C$40</c:f>
              <c:strCache>
                <c:ptCount val="1"/>
                <c:pt idx="0">
                  <c:v>HIV Pop (0-14)</c:v>
                </c:pt>
              </c:strCache>
            </c:strRef>
          </c:tx>
          <c:dPt>
            <c:idx val="0"/>
            <c:bubble3D val="0"/>
            <c:spPr>
              <a:solidFill>
                <a:srgbClr val="FFC000"/>
              </a:solidFill>
              <a:ln w="19050">
                <a:solidFill>
                  <a:schemeClr val="lt1"/>
                </a:solidFill>
              </a:ln>
              <a:effectLst/>
            </c:spPr>
          </c:dPt>
          <c:dPt>
            <c:idx val="1"/>
            <c:bubble3D val="0"/>
            <c:spPr>
              <a:solidFill>
                <a:srgbClr val="FFFF00"/>
              </a:solidFill>
              <a:ln w="19050">
                <a:solidFill>
                  <a:schemeClr val="lt1"/>
                </a:solidFill>
              </a:ln>
              <a:effectLst/>
            </c:spPr>
          </c:dPt>
          <c:dPt>
            <c:idx val="2"/>
            <c:bubble3D val="0"/>
            <c:spPr>
              <a:solidFill>
                <a:srgbClr val="FF0066"/>
              </a:solidFill>
              <a:ln w="19050">
                <a:solidFill>
                  <a:schemeClr val="lt1"/>
                </a:solidFill>
              </a:ln>
              <a:effectLst/>
            </c:spPr>
          </c:dPt>
          <c:dPt>
            <c:idx val="3"/>
            <c:bubble3D val="0"/>
            <c:spPr>
              <a:solidFill>
                <a:srgbClr val="F4B084"/>
              </a:solidFill>
              <a:ln w="19050">
                <a:solidFill>
                  <a:schemeClr val="lt1"/>
                </a:solidFill>
              </a:ln>
              <a:effectLst/>
            </c:spPr>
          </c:dPt>
          <c:dPt>
            <c:idx val="4"/>
            <c:bubble3D val="0"/>
            <c:spPr>
              <a:solidFill>
                <a:srgbClr val="00B050"/>
              </a:solidFill>
              <a:ln w="19050">
                <a:solidFill>
                  <a:schemeClr val="lt1"/>
                </a:solidFill>
              </a:ln>
              <a:effectLst/>
            </c:spPr>
          </c:dPt>
          <c:dPt>
            <c:idx val="5"/>
            <c:bubble3D val="0"/>
            <c:spPr>
              <a:solidFill>
                <a:srgbClr val="0070C0"/>
              </a:solidFill>
              <a:ln w="19050">
                <a:solidFill>
                  <a:schemeClr val="lt1"/>
                </a:solidFill>
              </a:ln>
              <a:effectLst/>
            </c:spPr>
          </c:dPt>
          <c:dPt>
            <c:idx val="6"/>
            <c:bubble3D val="0"/>
            <c:spPr>
              <a:solidFill>
                <a:srgbClr val="66FFFF"/>
              </a:solidFill>
              <a:ln w="19050">
                <a:solidFill>
                  <a:schemeClr val="lt1"/>
                </a:solidFill>
              </a:ln>
              <a:effectLst/>
            </c:spPr>
          </c:dPt>
          <c:dPt>
            <c:idx val="7"/>
            <c:bubble3D val="0"/>
            <c:spPr>
              <a:solidFill>
                <a:srgbClr val="CC99FF"/>
              </a:solidFill>
              <a:ln w="19050">
                <a:solidFill>
                  <a:schemeClr val="lt1"/>
                </a:solidFill>
              </a:ln>
              <a:effectLst/>
            </c:spPr>
          </c:dPt>
          <c:dPt>
            <c:idx val="8"/>
            <c:bubble3D val="0"/>
            <c:spPr>
              <a:solidFill>
                <a:srgbClr val="00B0F0"/>
              </a:solidFill>
              <a:ln w="19050">
                <a:solidFill>
                  <a:schemeClr val="lt1"/>
                </a:solidFill>
              </a:ln>
              <a:effectLst/>
            </c:spPr>
          </c:dPt>
          <c:dPt>
            <c:idx val="9"/>
            <c:bubble3D val="0"/>
            <c:spPr>
              <a:solidFill>
                <a:srgbClr val="FF0000"/>
              </a:solidFill>
              <a:ln w="19050">
                <a:solidFill>
                  <a:schemeClr val="lt1"/>
                </a:solidFill>
              </a:ln>
              <a:effectLst/>
            </c:spPr>
          </c:dPt>
          <c:dPt>
            <c:idx val="10"/>
            <c:bubble3D val="0"/>
            <c:spPr>
              <a:solidFill>
                <a:srgbClr val="00B0F0"/>
              </a:solidFill>
              <a:ln w="19050">
                <a:solidFill>
                  <a:schemeClr val="lt1"/>
                </a:solidFill>
              </a:ln>
              <a:effectLst/>
            </c:spPr>
          </c:dPt>
          <c:dPt>
            <c:idx val="11"/>
            <c:bubble3D val="0"/>
            <c:spPr>
              <a:solidFill>
                <a:srgbClr val="0070C0"/>
              </a:solidFill>
              <a:ln w="19050">
                <a:solidFill>
                  <a:schemeClr val="lt1"/>
                </a:solidFill>
              </a:ln>
              <a:effectLst/>
            </c:spPr>
          </c:dPt>
          <c:dPt>
            <c:idx val="12"/>
            <c:bubble3D val="0"/>
            <c:spPr>
              <a:solidFill>
                <a:srgbClr val="00B050"/>
              </a:solidFill>
              <a:ln w="19050">
                <a:solidFill>
                  <a:schemeClr val="lt1"/>
                </a:solidFill>
              </a:ln>
              <a:effectLst/>
            </c:spPr>
          </c:dPt>
          <c:dPt>
            <c:idx val="13"/>
            <c:bubble3D val="0"/>
            <c:spPr>
              <a:solidFill>
                <a:srgbClr val="FFC000"/>
              </a:solidFill>
              <a:ln w="19050">
                <a:solidFill>
                  <a:schemeClr val="lt1"/>
                </a:solidFill>
              </a:ln>
              <a:effectLst/>
            </c:spPr>
          </c:dPt>
          <c:dPt>
            <c:idx val="14"/>
            <c:bubble3D val="0"/>
            <c:spPr>
              <a:solidFill>
                <a:srgbClr val="FF0000"/>
              </a:solidFill>
              <a:ln w="19050">
                <a:solidFill>
                  <a:schemeClr val="lt1"/>
                </a:solidFill>
              </a:ln>
              <a:effectLst/>
            </c:spPr>
          </c:dPt>
          <c:dPt>
            <c:idx val="15"/>
            <c:bubble3D val="0"/>
            <c:spPr>
              <a:solidFill>
                <a:srgbClr val="7030A0"/>
              </a:solidFill>
              <a:ln w="19050">
                <a:solidFill>
                  <a:schemeClr val="lt1"/>
                </a:solidFill>
              </a:ln>
              <a:effectLst/>
            </c:spPr>
          </c:dPt>
          <c:dPt>
            <c:idx val="16"/>
            <c:bubble3D val="0"/>
            <c:spPr>
              <a:solidFill>
                <a:srgbClr val="FF0000"/>
              </a:solidFill>
              <a:ln w="19050">
                <a:solidFill>
                  <a:schemeClr val="lt1"/>
                </a:solidFill>
              </a:ln>
              <a:effectLst/>
            </c:spPr>
          </c:dPt>
          <c:dPt>
            <c:idx val="17"/>
            <c:bubble3D val="0"/>
            <c:spPr>
              <a:solidFill>
                <a:srgbClr val="C00000"/>
              </a:solidFill>
              <a:ln w="19050">
                <a:solidFill>
                  <a:schemeClr val="lt1"/>
                </a:solidFill>
              </a:ln>
              <a:effectLst/>
            </c:spPr>
          </c:dPt>
          <c:dPt>
            <c:idx val="18"/>
            <c:bubble3D val="0"/>
            <c:spPr>
              <a:solidFill>
                <a:srgbClr val="FFFF00"/>
              </a:solidFill>
              <a:ln w="19050">
                <a:solidFill>
                  <a:schemeClr val="lt1"/>
                </a:solidFill>
              </a:ln>
              <a:effectLst/>
            </c:spPr>
          </c:dPt>
          <c:dPt>
            <c:idx val="19"/>
            <c:bubble3D val="0"/>
            <c:spPr>
              <a:solidFill>
                <a:srgbClr val="00B0F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0ED099C2-CC2F-441D-BD45-AEEDF05B8442}" type="CELLRANGE">
                      <a:rPr lang="en-US"/>
                      <a:pPr/>
                      <a:t>[CELLRANGE]</a:t>
                    </a:fld>
                    <a:r>
                      <a:rPr lang="en-US" baseline="0"/>
                      <a:t> </a:t>
                    </a:r>
                    <a:fld id="{D80C5700-33B0-4A8B-94F8-B32BC96A0C3C}" type="CATEGORYNAME">
                      <a:rPr lang="en-US" baseline="0"/>
                      <a:pPr/>
                      <a:t>[CATEGORY NAME]</a:t>
                    </a:fld>
                    <a:r>
                      <a:rPr lang="en-US" baseline="0"/>
                      <a:t> </a:t>
                    </a:r>
                    <a:fld id="{9A00D9A5-57D3-4FBB-8116-1158F78491F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40B91DF1-3C40-44ED-B2FB-F65C4DE793C8}" type="CELLRANGE">
                      <a:rPr lang="en-US"/>
                      <a:pPr/>
                      <a:t>[CELLRANGE]</a:t>
                    </a:fld>
                    <a:r>
                      <a:rPr lang="en-US" baseline="0"/>
                      <a:t> </a:t>
                    </a:r>
                    <a:fld id="{46B2167C-039F-41C4-B191-F6A026C8E309}" type="CATEGORYNAME">
                      <a:rPr lang="en-US" baseline="0"/>
                      <a:pPr/>
                      <a:t>[CATEGORY NAME]</a:t>
                    </a:fld>
                    <a:r>
                      <a:rPr lang="en-US" baseline="0"/>
                      <a:t> </a:t>
                    </a:r>
                    <a:fld id="{65D5D425-C3DC-4EDF-868A-35AAB71B02C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9C83149F-8D1B-4573-BB5D-F152295073DC}" type="CATEGORYNAME">
                      <a:rPr lang="en-US" baseline="0"/>
                      <a:pPr/>
                      <a:t>[CATEGORY NAME]</a:t>
                    </a:fld>
                    <a:r>
                      <a:rPr lang="en-US" baseline="0"/>
                      <a:t> </a:t>
                    </a:r>
                    <a:fld id="{701F1BD3-58D1-4523-ABAC-462ECD13E293}"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3"/>
              <c:layout/>
              <c:tx>
                <c:rich>
                  <a:bodyPr/>
                  <a:lstStyle/>
                  <a:p>
                    <a:fld id="{E51DF8B7-FB0E-4A93-BA63-117988B8B9E2}" type="CELLRANGE">
                      <a:rPr lang="en-US"/>
                      <a:pPr/>
                      <a:t>[CELLRANGE]</a:t>
                    </a:fld>
                    <a:r>
                      <a:rPr lang="en-US" baseline="0"/>
                      <a:t> </a:t>
                    </a:r>
                    <a:fld id="{50D75446-B530-47DC-97D3-AC4C5C2BF999}" type="CATEGORYNAME">
                      <a:rPr lang="en-US" baseline="0"/>
                      <a:pPr/>
                      <a:t>[CATEGORY NAME]</a:t>
                    </a:fld>
                    <a:r>
                      <a:rPr lang="en-US" baseline="0"/>
                      <a:t> </a:t>
                    </a:r>
                    <a:fld id="{4CF18CAA-F08F-4A1F-913B-237DA3C35AE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0F562279-C043-4253-A0C9-8E5C93579B2F}" type="CELLRANGE">
                      <a:rPr lang="en-US"/>
                      <a:pPr/>
                      <a:t>[CELLRANGE]</a:t>
                    </a:fld>
                    <a:r>
                      <a:rPr lang="en-US" baseline="0"/>
                      <a:t> </a:t>
                    </a:r>
                    <a:fld id="{6A966801-484D-4EB6-BFDF-5D6C5AE17AEB}" type="CATEGORYNAME">
                      <a:rPr lang="en-US" baseline="0"/>
                      <a:pPr/>
                      <a:t>[CATEGORY NAME]</a:t>
                    </a:fld>
                    <a:r>
                      <a:rPr lang="en-US" baseline="0"/>
                      <a:t> </a:t>
                    </a:r>
                    <a:fld id="{33BE0E13-49C0-402C-92C1-66766D471614}"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9297DB35-3F9B-4B4B-B86C-A308C0838400}" type="CELLRANGE">
                      <a:rPr lang="en-US"/>
                      <a:pPr/>
                      <a:t>[CELLRANGE]</a:t>
                    </a:fld>
                    <a:r>
                      <a:rPr lang="en-US" baseline="0"/>
                      <a:t> </a:t>
                    </a:r>
                    <a:fld id="{DCAA5415-E84D-4F5E-A270-8F6B3BAFE606}" type="CATEGORYNAME">
                      <a:rPr lang="en-US" baseline="0"/>
                      <a:pPr/>
                      <a:t>[CATEGORY NAME]</a:t>
                    </a:fld>
                    <a:r>
                      <a:rPr lang="en-US" baseline="0"/>
                      <a:t> </a:t>
                    </a:r>
                    <a:fld id="{1CBD292C-C7E7-4E45-A730-C535B090DBA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E44735E1-CA0C-4228-A78E-C19FF9E7023D}" type="CELLRANGE">
                      <a:rPr lang="en-US"/>
                      <a:pPr/>
                      <a:t>[CELLRANGE]</a:t>
                    </a:fld>
                    <a:r>
                      <a:rPr lang="en-US" baseline="0"/>
                      <a:t> </a:t>
                    </a:r>
                    <a:fld id="{6CA83588-B7E6-4D53-8DDF-CA1DD3D1BCAE}" type="CATEGORYNAME">
                      <a:rPr lang="en-US" baseline="0"/>
                      <a:pPr/>
                      <a:t>[CATEGORY NAME]</a:t>
                    </a:fld>
                    <a:r>
                      <a:rPr lang="en-US" baseline="0"/>
                      <a:t> </a:t>
                    </a:r>
                    <a:fld id="{41601F08-0D33-47E5-851C-510E696ADC66}"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11D96456-5885-4B67-BA65-BF15AD6703E7}" type="CELLRANGE">
                      <a:rPr lang="en-US"/>
                      <a:pPr/>
                      <a:t>[CELLRANGE]</a:t>
                    </a:fld>
                    <a:r>
                      <a:rPr lang="en-US" baseline="0"/>
                      <a:t> </a:t>
                    </a:r>
                    <a:fld id="{D7C0136B-B9B2-478B-965B-BC5208183F18}" type="CATEGORYNAME">
                      <a:rPr lang="en-US" baseline="0"/>
                      <a:pPr/>
                      <a:t>[CATEGORY NAME]</a:t>
                    </a:fld>
                    <a:r>
                      <a:rPr lang="en-US" baseline="0"/>
                      <a:t> </a:t>
                    </a:r>
                    <a:fld id="{FCE7A53C-C8A5-4951-9E39-20D1D0BCCDB0}"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C70B4C73-1FDB-42DD-8E48-54E83D28E0B1}" type="CELLRANGE">
                      <a:rPr lang="en-US"/>
                      <a:pPr/>
                      <a:t>[CELLRANGE]</a:t>
                    </a:fld>
                    <a:r>
                      <a:rPr lang="en-US" baseline="0"/>
                      <a:t> </a:t>
                    </a:r>
                    <a:fld id="{8D0B532F-8810-46FF-BBD7-8761BECC7B02}" type="CATEGORYNAME">
                      <a:rPr lang="en-US" baseline="0"/>
                      <a:pPr/>
                      <a:t>[CATEGORY NAME]</a:t>
                    </a:fld>
                    <a:r>
                      <a:rPr lang="en-US" baseline="0"/>
                      <a:t> </a:t>
                    </a:r>
                    <a:fld id="{94F52E8B-6D2A-4962-A1CC-5B315A1C45E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51CCEA05-5FBD-4363-A29B-57E64FCA5642}" type="CELLRANGE">
                      <a:rPr lang="en-US"/>
                      <a:pPr/>
                      <a:t>[CELLRANGE]</a:t>
                    </a:fld>
                    <a:r>
                      <a:rPr lang="en-US" baseline="0"/>
                      <a:t> </a:t>
                    </a:r>
                    <a:fld id="{A51834DD-5A0A-4A55-8575-EAF214370B20}" type="CATEGORYNAME">
                      <a:rPr lang="en-US" baseline="0"/>
                      <a:pPr/>
                      <a:t>[CATEGORY NAME]</a:t>
                    </a:fld>
                    <a:r>
                      <a:rPr lang="en-US" baseline="0"/>
                      <a:t> </a:t>
                    </a:r>
                    <a:fld id="{BEB69E6D-F124-47DA-A910-351FB5854BA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14E78E77-CEB2-440B-9B87-CD22993A355F}" type="CELLRANGE">
                      <a:rPr lang="en-US"/>
                      <a:pPr/>
                      <a:t>[CELLRANGE]</a:t>
                    </a:fld>
                    <a:r>
                      <a:rPr lang="en-US" baseline="0"/>
                      <a:t> </a:t>
                    </a:r>
                    <a:fld id="{9110902A-AF13-4796-9111-A01FB9750722}" type="CATEGORYNAME">
                      <a:rPr lang="en-US" baseline="0"/>
                      <a:pPr/>
                      <a:t>[CATEGORY NAME]</a:t>
                    </a:fld>
                    <a:r>
                      <a:rPr lang="en-US" baseline="0"/>
                      <a:t> </a:t>
                    </a:r>
                    <a:fld id="{E1A16E0C-CAC9-4AAC-8371-779E5092348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1B65EFBE-0581-41F5-9947-3539F095E8A7}" type="CELLRANGE">
                      <a:rPr lang="en-US"/>
                      <a:pPr/>
                      <a:t>[CELLRANGE]</a:t>
                    </a:fld>
                    <a:r>
                      <a:rPr lang="en-US" baseline="0"/>
                      <a:t> </a:t>
                    </a:r>
                    <a:fld id="{68B25426-F6A3-4DF5-93B0-1187E275CA2D}" type="CATEGORYNAME">
                      <a:rPr lang="en-US" baseline="0"/>
                      <a:pPr/>
                      <a:t>[CATEGORY NAME]</a:t>
                    </a:fld>
                    <a:r>
                      <a:rPr lang="en-US" baseline="0"/>
                      <a:t> </a:t>
                    </a:r>
                    <a:fld id="{A53211FA-E360-46DA-829A-2757E9ED0D2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117655AA-F0D5-4A56-AEBF-679A3BAFDC31}" type="CELLRANGE">
                      <a:rPr lang="en-US"/>
                      <a:pPr/>
                      <a:t>[CELLRANGE]</a:t>
                    </a:fld>
                    <a:r>
                      <a:rPr lang="en-US" baseline="0"/>
                      <a:t> </a:t>
                    </a:r>
                    <a:fld id="{E08C6166-7520-418A-9BC0-E54AE5049A69}" type="CATEGORYNAME">
                      <a:rPr lang="en-US" baseline="0"/>
                      <a:pPr/>
                      <a:t>[CATEGORY NAME]</a:t>
                    </a:fld>
                    <a:r>
                      <a:rPr lang="en-US" baseline="0"/>
                      <a:t> </a:t>
                    </a:r>
                    <a:fld id="{3FC8CE2B-CAA9-4B7F-9FD8-E4477C4ADC4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A3B9C1B3-23B4-451A-8B24-D523B2A3C9A5}" type="CELLRANGE">
                      <a:rPr lang="en-US"/>
                      <a:pPr/>
                      <a:t>[CELLRANGE]</a:t>
                    </a:fld>
                    <a:r>
                      <a:rPr lang="en-US" baseline="0"/>
                      <a:t> </a:t>
                    </a:r>
                    <a:fld id="{BF8905FD-E865-44E6-AA63-A0A642F3B83E}" type="CATEGORYNAME">
                      <a:rPr lang="en-US" baseline="0"/>
                      <a:pPr/>
                      <a:t>[CATEGORY NAME]</a:t>
                    </a:fld>
                    <a:r>
                      <a:rPr lang="en-US" baseline="0"/>
                      <a:t> </a:t>
                    </a:r>
                    <a:fld id="{FA87313E-4685-4132-87D6-5E21B6E717E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08B74080-6A96-401C-AE22-FB28C56B5BB0}" type="CELLRANGE">
                      <a:rPr lang="en-US"/>
                      <a:pPr/>
                      <a:t>[CELLRANGE]</a:t>
                    </a:fld>
                    <a:r>
                      <a:rPr lang="en-US" baseline="0"/>
                      <a:t> </a:t>
                    </a:r>
                    <a:fld id="{007E1A8E-A003-45BA-9B7D-DD1421F38DD8}" type="CATEGORYNAME">
                      <a:rPr lang="en-US" baseline="0"/>
                      <a:pPr/>
                      <a:t>[CATEGORY NAME]</a:t>
                    </a:fld>
                    <a:r>
                      <a:rPr lang="en-US" baseline="0"/>
                      <a:t> </a:t>
                    </a:r>
                    <a:fld id="{7516A05F-2443-43B5-B3BF-19A632412881}"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90247B3C-ED19-43FC-A49B-64D8D518C3C3}" type="CELLRANGE">
                      <a:rPr lang="en-US"/>
                      <a:pPr/>
                      <a:t>[CELLRANGE]</a:t>
                    </a:fld>
                    <a:r>
                      <a:rPr lang="en-US" baseline="0"/>
                      <a:t> </a:t>
                    </a:r>
                    <a:fld id="{059AE95B-36F7-40A4-B7C7-18E0429A549A}" type="CATEGORYNAME">
                      <a:rPr lang="en-US" baseline="0"/>
                      <a:pPr/>
                      <a:t>[CATEGORY NAME]</a:t>
                    </a:fld>
                    <a:r>
                      <a:rPr lang="en-US" baseline="0"/>
                      <a:t> </a:t>
                    </a:r>
                    <a:fld id="{88769CA9-B1F5-47EC-902A-BAD0599F306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5C72DF42-7F5B-4B02-A2B8-28A197CBA326}" type="CELLRANGE">
                      <a:rPr lang="en-US"/>
                      <a:pPr/>
                      <a:t>[CELLRANGE]</a:t>
                    </a:fld>
                    <a:r>
                      <a:rPr lang="en-US" baseline="0"/>
                      <a:t> </a:t>
                    </a:r>
                    <a:fld id="{47C969F6-381B-4F54-8A4B-E123CD89C6A6}" type="CATEGORYNAME">
                      <a:rPr lang="en-US" baseline="0"/>
                      <a:pPr/>
                      <a:t>[CATEGORY NAME]</a:t>
                    </a:fld>
                    <a:r>
                      <a:rPr lang="en-US" baseline="0"/>
                      <a:t> </a:t>
                    </a:r>
                    <a:fld id="{D2BBE265-91C4-45BA-AEDF-DE8E3408DC0A}"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84473081-0E34-4C0B-B941-DF1934FB57D8}" type="CELLRANGE">
                      <a:rPr lang="en-US"/>
                      <a:pPr/>
                      <a:t>[CELLRANGE]</a:t>
                    </a:fld>
                    <a:r>
                      <a:rPr lang="en-US" baseline="0"/>
                      <a:t> </a:t>
                    </a:r>
                    <a:fld id="{08D1F9B3-2AF7-4D9B-A3A5-C72BCB0F0750}" type="CATEGORYNAME">
                      <a:rPr lang="en-US" baseline="0"/>
                      <a:pPr/>
                      <a:t>[CATEGORY NAME]</a:t>
                    </a:fld>
                    <a:r>
                      <a:rPr lang="en-US" baseline="0"/>
                      <a:t> </a:t>
                    </a:r>
                    <a:fld id="{AE96EFA0-6D13-4FE3-BEA7-C7E2F9B960D6}"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24107481-00D4-458A-B1B9-A5C64183016B}" type="CELLRANGE">
                      <a:rPr lang="en-US"/>
                      <a:pPr/>
                      <a:t>[CELLRANGE]</a:t>
                    </a:fld>
                    <a:r>
                      <a:rPr lang="en-US" baseline="0"/>
                      <a:t> </a:t>
                    </a:r>
                    <a:fld id="{7DBEFACE-3DCE-45A0-8C9B-C9656D56F1F5}" type="CATEGORYNAME">
                      <a:rPr lang="en-US" baseline="0"/>
                      <a:pPr/>
                      <a:t>[CATEGORY NAME]</a:t>
                    </a:fld>
                    <a:r>
                      <a:rPr lang="en-US" baseline="0"/>
                      <a:t> </a:t>
                    </a:r>
                    <a:fld id="{A96C6529-C668-4BDE-ADFF-D22CD8DBB25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E549799A-C763-4F0C-B831-0DE5477BCD1C}" type="CELLRANGE">
                      <a:rPr lang="en-US"/>
                      <a:pPr/>
                      <a:t>[CELLRANGE]</a:t>
                    </a:fld>
                    <a:r>
                      <a:rPr lang="en-US" baseline="0"/>
                      <a:t> </a:t>
                    </a:r>
                    <a:fld id="{BB70096B-382F-4F5A-A695-C825992DE843}" type="CATEGORYNAME">
                      <a:rPr lang="en-US" baseline="0"/>
                      <a:pPr/>
                      <a:t>[CATEGORY NAME]</a:t>
                    </a:fld>
                    <a:r>
                      <a:rPr lang="en-US" baseline="0"/>
                      <a:t> </a:t>
                    </a:r>
                    <a:fld id="{79A015CF-11C6-423F-8373-495DB5EA862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48D87005-D04E-41DF-96D4-6739E8222B1B}" type="CELLRANGE">
                      <a:rPr lang="en-US"/>
                      <a:pPr/>
                      <a:t>[CELLRANGE]</a:t>
                    </a:fld>
                    <a:r>
                      <a:rPr lang="en-US" baseline="0"/>
                      <a:t> </a:t>
                    </a:r>
                    <a:fld id="{80BF6728-C009-4D34-A4AA-1F8A24EA9DB1}" type="CATEGORYNAME">
                      <a:rPr lang="en-US" baseline="0"/>
                      <a:pPr/>
                      <a:t>[CATEGORY NAME]</a:t>
                    </a:fld>
                    <a:r>
                      <a:rPr lang="en-US" baseline="0"/>
                      <a:t> </a:t>
                    </a:r>
                    <a:fld id="{6F634670-728B-4F98-8486-FE327A0D1FD0}"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'HIV Pop_0-14'!$B$41:$B$61</c:f>
              <c:strCache>
                <c:ptCount val="21"/>
                <c:pt idx="0">
                  <c:v>South Africa</c:v>
                </c:pt>
                <c:pt idx="1">
                  <c:v>Kenya</c:v>
                </c:pt>
                <c:pt idx="2">
                  <c:v>Nigeria</c:v>
                </c:pt>
                <c:pt idx="3">
                  <c:v>Uganda</c:v>
                </c:pt>
                <c:pt idx="4">
                  <c:v>United Republic of Tanzania</c:v>
                </c:pt>
                <c:pt idx="5">
                  <c:v>Ethiopia</c:v>
                </c:pt>
                <c:pt idx="6">
                  <c:v>Zimbabwe</c:v>
                </c:pt>
                <c:pt idx="7">
                  <c:v>Malawi</c:v>
                </c:pt>
                <c:pt idx="8">
                  <c:v>Zambia</c:v>
                </c:pt>
                <c:pt idx="9">
                  <c:v>India</c:v>
                </c:pt>
                <c:pt idx="10">
                  <c:v>Democratic Republic of the Congo</c:v>
                </c:pt>
                <c:pt idx="11">
                  <c:v>Mozambique</c:v>
                </c:pt>
                <c:pt idx="12">
                  <c:v>Côte d’Ivoire</c:v>
                </c:pt>
                <c:pt idx="13">
                  <c:v>Cameroon</c:v>
                </c:pt>
                <c:pt idx="14">
                  <c:v>Rwanda</c:v>
                </c:pt>
                <c:pt idx="15">
                  <c:v>Ghana</c:v>
                </c:pt>
                <c:pt idx="16">
                  <c:v>Burkina Faso</c:v>
                </c:pt>
                <c:pt idx="17">
                  <c:v>Haiti</c:v>
                </c:pt>
                <c:pt idx="18">
                  <c:v>Central African Republic</c:v>
                </c:pt>
                <c:pt idx="19">
                  <c:v>Mali</c:v>
                </c:pt>
                <c:pt idx="20">
                  <c:v>Rest of world</c:v>
                </c:pt>
              </c:strCache>
            </c:strRef>
          </c:cat>
          <c:val>
            <c:numRef>
              <c:f>'HIV Pop_0-14'!$C$41:$C$61</c:f>
              <c:numCache>
                <c:formatCode>General</c:formatCode>
                <c:ptCount val="21"/>
                <c:pt idx="0">
                  <c:v>197867</c:v>
                </c:pt>
                <c:pt idx="1">
                  <c:v>173519</c:v>
                </c:pt>
                <c:pt idx="2">
                  <c:v>166807</c:v>
                </c:pt>
                <c:pt idx="3">
                  <c:v>136377</c:v>
                </c:pt>
                <c:pt idx="4">
                  <c:v>123646</c:v>
                </c:pt>
                <c:pt idx="5">
                  <c:v>118972</c:v>
                </c:pt>
                <c:pt idx="6">
                  <c:v>115630</c:v>
                </c:pt>
                <c:pt idx="7">
                  <c:v>92914</c:v>
                </c:pt>
                <c:pt idx="8">
                  <c:v>92362</c:v>
                </c:pt>
                <c:pt idx="9">
                  <c:v>69795</c:v>
                </c:pt>
                <c:pt idx="10">
                  <c:v>47750</c:v>
                </c:pt>
                <c:pt idx="11">
                  <c:v>43706</c:v>
                </c:pt>
                <c:pt idx="12">
                  <c:v>32934</c:v>
                </c:pt>
                <c:pt idx="13">
                  <c:v>31489</c:v>
                </c:pt>
                <c:pt idx="14">
                  <c:v>24638</c:v>
                </c:pt>
                <c:pt idx="15">
                  <c:v>20477</c:v>
                </c:pt>
                <c:pt idx="16">
                  <c:v>20425</c:v>
                </c:pt>
                <c:pt idx="17">
                  <c:v>14545</c:v>
                </c:pt>
                <c:pt idx="18">
                  <c:v>13304</c:v>
                </c:pt>
                <c:pt idx="19">
                  <c:v>12749</c:v>
                </c:pt>
                <c:pt idx="20">
                  <c:v>182316.4718</c:v>
                </c:pt>
              </c:numCache>
            </c:numRef>
          </c:val>
          <c:extLst>
            <c:ext xmlns:c15="http://schemas.microsoft.com/office/drawing/2012/chart" uri="{02D57815-91ED-43cb-92C2-25804820EDAC}">
              <c15:datalabelsRange>
                <c15:f>'HIV Pop_0-14'!$D$41:$D$61</c15:f>
                <c15:dlblRangeCache>
                  <c:ptCount val="21"/>
                  <c:pt idx="0">
                    <c:v> 200,000 </c:v>
                  </c:pt>
                  <c:pt idx="1">
                    <c:v> 170,000 </c:v>
                  </c:pt>
                  <c:pt idx="2">
                    <c:v> 170,000 </c:v>
                  </c:pt>
                  <c:pt idx="3">
                    <c:v> 140,000 </c:v>
                  </c:pt>
                  <c:pt idx="4">
                    <c:v> 120,000 </c:v>
                  </c:pt>
                  <c:pt idx="6">
                    <c:v> 120,000 </c:v>
                  </c:pt>
                  <c:pt idx="7">
                    <c:v> 93,000 </c:v>
                  </c:pt>
                  <c:pt idx="8">
                    <c:v> 92,000 </c:v>
                  </c:pt>
                  <c:pt idx="10">
                    <c:v> 48,000 </c:v>
                  </c:pt>
                  <c:pt idx="11">
                    <c:v> 44,000 </c:v>
                  </c:pt>
                  <c:pt idx="12">
                    <c:v> 33,000 </c:v>
                  </c:pt>
                  <c:pt idx="13">
                    <c:v> 31,000 </c:v>
                  </c:pt>
                  <c:pt idx="14">
                    <c:v> 25,000 </c:v>
                  </c:pt>
                  <c:pt idx="15">
                    <c:v> 20,000 </c:v>
                  </c:pt>
                  <c:pt idx="16">
                    <c:v> 20,000 </c:v>
                  </c:pt>
                  <c:pt idx="17">
                    <c:v> 15,000 </c:v>
                  </c:pt>
                  <c:pt idx="18">
                    <c:v> 13,000 </c:v>
                  </c:pt>
                  <c:pt idx="19">
                    <c:v> 13,000 </c:v>
                  </c:pt>
                  <c:pt idx="20">
                    <c:v> 180,000 </c:v>
                  </c:pt>
                </c15:dlblRangeCache>
              </c15:datalabelsRange>
            </c:ext>
          </c:extLst>
        </c:ser>
        <c:dLbls>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100"/>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children</a:t>
            </a:r>
            <a:r>
              <a:rPr lang="en-US" sz="1600" baseline="0"/>
              <a:t> </a:t>
            </a:r>
            <a:r>
              <a:rPr lang="en-US" sz="1600"/>
              <a:t>aged 0–14 living with HIV,</a:t>
            </a:r>
            <a:r>
              <a:rPr lang="en-US" sz="1600" baseline="0"/>
              <a:t> by UNICEF regions</a:t>
            </a:r>
            <a:r>
              <a:rPr lang="en-US" sz="1600"/>
              <a:t>, 2015 </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9064678221963469"/>
          <c:y val="0.28378073408120424"/>
          <c:w val="0.63353037849632921"/>
          <c:h val="0.67708541621053886"/>
        </c:manualLayout>
      </c:layout>
      <c:pieChart>
        <c:varyColors val="1"/>
        <c:ser>
          <c:idx val="0"/>
          <c:order val="0"/>
          <c:tx>
            <c:strRef>
              <c:f>'HIV Pop_0-14_All Regions'!$B$39</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Lbls>
            <c:dLbl>
              <c:idx val="0"/>
              <c:layout/>
              <c:tx>
                <c:rich>
                  <a:bodyPr/>
                  <a:lstStyle/>
                  <a:p>
                    <a:fld id="{DBA7D7B5-AB24-4FF2-B138-7BC9AE32E4DC}" type="CATEGORYNAME">
                      <a:rPr lang="en-US"/>
                      <a:pPr/>
                      <a:t>[CATEGORY NAME]</a:t>
                    </a:fld>
                    <a:endParaRPr lang="en-US" baseline="0"/>
                  </a:p>
                  <a:p>
                    <a:r>
                      <a:rPr lang="en-US"/>
                      <a:t>1,100,000</a:t>
                    </a:r>
                    <a:endParaRPr lang="en-US" baseline="0"/>
                  </a:p>
                  <a:p>
                    <a:fld id="{112B5654-4BFB-496E-B1D0-AC2754B5158A}" type="PERCENTAGE">
                      <a:rPr lang="en-US"/>
                      <a:pPr/>
                      <a:t>[PERCENTAGE]</a:t>
                    </a:fld>
                    <a:endParaRPr lang="en-US"/>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dLbl>
              <c:idx val="1"/>
              <c:layout/>
              <c:tx>
                <c:rich>
                  <a:bodyPr/>
                  <a:lstStyle/>
                  <a:p>
                    <a:fld id="{972930DA-49CD-4843-BCAD-F61E6E6BD69C}" type="CATEGORYNAME">
                      <a:rPr lang="en-US"/>
                      <a:pPr/>
                      <a:t>[CATEGORY NAME]</a:t>
                    </a:fld>
                    <a:endParaRPr lang="en-US" baseline="0"/>
                  </a:p>
                  <a:p>
                    <a:r>
                      <a:rPr lang="en-US"/>
                      <a:t>490,000</a:t>
                    </a:r>
                    <a:endParaRPr lang="en-US" baseline="0"/>
                  </a:p>
                  <a:p>
                    <a:fld id="{E62E5BB6-D3EE-45A7-B669-5602D8F9D616}" type="PERCENTAGE">
                      <a:rPr lang="en-US"/>
                      <a:pPr/>
                      <a:t>[PERCENTAGE]</a:t>
                    </a:fld>
                    <a:endParaRPr lang="en-US"/>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dLbl>
              <c:idx val="2"/>
              <c:layout>
                <c:manualLayout>
                  <c:x val="-7.3357157919588148E-2"/>
                  <c:y val="4.5579605078826503E-2"/>
                </c:manualLayout>
              </c:layout>
              <c:tx>
                <c:rich>
                  <a:bodyPr/>
                  <a:lstStyle/>
                  <a:p>
                    <a:fld id="{B7A5A778-62F1-44E0-9502-8005A48688AE}" type="CATEGORYNAME">
                      <a:rPr lang="en-US"/>
                      <a:pPr/>
                      <a:t>[CATEGORY NAME]</a:t>
                    </a:fld>
                    <a:endParaRPr lang="en-US" baseline="0"/>
                  </a:p>
                  <a:p>
                    <a:r>
                      <a:rPr lang="en-US"/>
                      <a:t>140,000</a:t>
                    </a:r>
                    <a:endParaRPr lang="en-US" baseline="0"/>
                  </a:p>
                  <a:p>
                    <a:fld id="{3938E52A-E41D-4758-9086-EE01E58485A2}" type="PERCENTAGE">
                      <a:rPr lang="en-US"/>
                      <a:pPr/>
                      <a:t>[PERCENTAGE]</a:t>
                    </a:fld>
                    <a:endParaRPr lang="en-US"/>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dLbl>
              <c:idx val="3"/>
              <c:layout>
                <c:manualLayout>
                  <c:x val="-0.15579924199881273"/>
                  <c:y val="-9.2880119667515387E-3"/>
                </c:manualLayout>
              </c:layout>
              <c:tx>
                <c:rich>
                  <a:bodyPr/>
                  <a:lstStyle/>
                  <a:p>
                    <a:fld id="{2A99A612-C559-4DDB-B439-70695F65053E}" type="CATEGORYNAME">
                      <a:rPr lang="en-US"/>
                      <a:pPr/>
                      <a:t>[CATEGORY NAME]</a:t>
                    </a:fld>
                    <a:endParaRPr lang="en-US" baseline="0"/>
                  </a:p>
                  <a:p>
                    <a:r>
                      <a:rPr lang="en-US"/>
                      <a:t>49,000</a:t>
                    </a:r>
                    <a:endParaRPr lang="en-US" baseline="0"/>
                  </a:p>
                  <a:p>
                    <a:fld id="{1DB6C832-8273-4152-A1F1-7C6960081973}" type="PERCENTAGE">
                      <a:rPr lang="en-US"/>
                      <a:pPr/>
                      <a:t>[PERCENTAGE]</a:t>
                    </a:fld>
                    <a:endParaRPr lang="en-US"/>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dLbl>
              <c:idx val="4"/>
              <c:layout>
                <c:manualLayout>
                  <c:x val="-3.3519333385287856E-2"/>
                  <c:y val="-1.5736063924745424E-2"/>
                </c:manualLayout>
              </c:layout>
              <c:tx>
                <c:rich>
                  <a:bodyPr/>
                  <a:lstStyle/>
                  <a:p>
                    <a:fld id="{72594B79-281E-4F50-AB21-136456EC8959}" type="CATEGORYNAME">
                      <a:rPr lang="en-US"/>
                      <a:pPr/>
                      <a:t>[CATEGORY NAME]</a:t>
                    </a:fld>
                    <a:endParaRPr lang="en-US" baseline="0"/>
                  </a:p>
                  <a:p>
                    <a:r>
                      <a:rPr lang="en-US"/>
                      <a:t>32,000</a:t>
                    </a:r>
                    <a:endParaRPr lang="en-US" baseline="0"/>
                  </a:p>
                  <a:p>
                    <a:fld id="{A6C6D6D2-41A3-4F96-BAE4-16A17212EECA}" type="PERCENTAGE">
                      <a:rPr lang="en-US"/>
                      <a:pPr/>
                      <a:t>[PERCENTAGE]</a:t>
                    </a:fld>
                    <a:endParaRPr lang="en-US"/>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dLbl>
              <c:idx val="5"/>
              <c:layout>
                <c:manualLayout>
                  <c:x val="8.0581319522599074E-2"/>
                  <c:y val="-1.4095534974729883E-2"/>
                </c:manualLayout>
              </c:layout>
              <c:tx>
                <c:rich>
                  <a:bodyPr/>
                  <a:lstStyle/>
                  <a:p>
                    <a:fld id="{CA5FE748-0443-4D57-9F08-6EB5884357AA}" type="CATEGORYNAME">
                      <a:rPr lang="en-US"/>
                      <a:pPr/>
                      <a:t>[CATEGORY NAME]</a:t>
                    </a:fld>
                    <a:endParaRPr lang="en-US" baseline="0"/>
                  </a:p>
                  <a:p>
                    <a:r>
                      <a:rPr lang="en-US"/>
                      <a:t>7,800</a:t>
                    </a:r>
                    <a:endParaRPr lang="en-US" baseline="0"/>
                  </a:p>
                  <a:p>
                    <a:r>
                      <a:rPr lang="en-US"/>
                      <a:t>&lt;1%</a:t>
                    </a:r>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dLbl>
              <c:idx val="6"/>
              <c:layout>
                <c:manualLayout>
                  <c:x val="0.23718795770596338"/>
                  <c:y val="-2.6101328499271981E-2"/>
                </c:manualLayout>
              </c:layout>
              <c:tx>
                <c:rich>
                  <a:bodyPr/>
                  <a:lstStyle/>
                  <a:p>
                    <a:fld id="{55109AD2-4C60-409D-A53B-0835F32CA240}" type="CATEGORYNAME">
                      <a:rPr lang="en-US"/>
                      <a:pPr/>
                      <a:t>[CATEGORY NAME]</a:t>
                    </a:fld>
                    <a:endParaRPr lang="en-US" baseline="0"/>
                  </a:p>
                  <a:p>
                    <a:r>
                      <a:rPr lang="en-US"/>
                      <a:t>&lt;1%</a:t>
                    </a:r>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dLbl>
              <c:idx val="7"/>
              <c:layout>
                <c:manualLayout>
                  <c:x val="0.15130641745305176"/>
                  <c:y val="3.7505569224503633E-2"/>
                </c:manualLayout>
              </c:layout>
              <c:tx>
                <c:rich>
                  <a:bodyPr/>
                  <a:lstStyle/>
                  <a:p>
                    <a:fld id="{892537AD-4F40-441B-9EFF-BDF6166C9E22}" type="CATEGORYNAME">
                      <a:rPr lang="en-US"/>
                      <a:pPr/>
                      <a:t>[CATEGORY NAME]</a:t>
                    </a:fld>
                    <a:endParaRPr lang="en-US" baseline="0"/>
                  </a:p>
                  <a:p>
                    <a:r>
                      <a:rPr lang="en-US"/>
                      <a:t>&lt;1%</a:t>
                    </a:r>
                  </a:p>
                </c:rich>
              </c:tx>
              <c:dLblPos val="bestFit"/>
              <c:showLegendKey val="0"/>
              <c:showVal val="1"/>
              <c:showCatName val="1"/>
              <c:showSerName val="0"/>
              <c:showPercent val="1"/>
              <c:showBubbleSize val="0"/>
              <c:separator>
</c:separator>
              <c:extLst>
                <c:ext xmlns:c15="http://schemas.microsoft.com/office/drawing/2012/chart" uri="{CE6537A1-D6FC-4f65-9D91-7224C49458BB}">
                  <c15:layout/>
                  <c15:dlblFieldTable/>
                  <c15:showDataLabelsRange val="0"/>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'HIV Pop_0-14_All Regions'!$A$40:$A$47</c:f>
              <c:strCache>
                <c:ptCount val="8"/>
                <c:pt idx="0">
                  <c:v>Eastern and Southern Africa</c:v>
                </c:pt>
                <c:pt idx="1">
                  <c:v>West and Central Africa</c:v>
                </c:pt>
                <c:pt idx="2">
                  <c:v>South Asia</c:v>
                </c:pt>
                <c:pt idx="3">
                  <c:v>East Asia and the Pacific</c:v>
                </c:pt>
                <c:pt idx="4">
                  <c:v>Latin America and the Caribbean</c:v>
                </c:pt>
                <c:pt idx="5">
                  <c:v>Middle East and North Africa</c:v>
                </c:pt>
                <c:pt idx="6">
                  <c:v>CEE/CIS</c:v>
                </c:pt>
                <c:pt idx="7">
                  <c:v>Rest of world</c:v>
                </c:pt>
              </c:strCache>
            </c:strRef>
          </c:cat>
          <c:val>
            <c:numRef>
              <c:f>'HIV Pop_0-14_All Regions'!$B$40:$B$47</c:f>
              <c:numCache>
                <c:formatCode>General</c:formatCode>
                <c:ptCount val="8"/>
                <c:pt idx="0">
                  <c:v>1056450</c:v>
                </c:pt>
                <c:pt idx="1">
                  <c:v>493282</c:v>
                </c:pt>
                <c:pt idx="2">
                  <c:v>143787</c:v>
                </c:pt>
                <c:pt idx="3">
                  <c:v>49235.4</c:v>
                </c:pt>
                <c:pt idx="4">
                  <c:v>31925</c:v>
                </c:pt>
                <c:pt idx="5">
                  <c:v>7782</c:v>
                </c:pt>
                <c:pt idx="6">
                  <c:v>6367</c:v>
                </c:pt>
                <c:pt idx="7">
                  <c:v>4157.47</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children aged 0–14 living with HIV,</a:t>
            </a:r>
            <a:r>
              <a:rPr lang="en-US" sz="1600" baseline="0"/>
              <a:t> Western and Central Africa</a:t>
            </a:r>
            <a:r>
              <a:rPr lang="en-US" sz="1600"/>
              <a:t>,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5653915037454447"/>
          <c:y val="0.30373963254593178"/>
          <c:w val="0.64779768483876388"/>
          <c:h val="0.69461333705239769"/>
        </c:manualLayout>
      </c:layout>
      <c:pieChart>
        <c:varyColors val="1"/>
        <c:ser>
          <c:idx val="0"/>
          <c:order val="0"/>
          <c:tx>
            <c:strRef>
              <c:f>'HIV Pop_0-14_reg'!$B$39</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Pt>
            <c:idx val="20"/>
            <c:bubble3D val="0"/>
            <c:spPr>
              <a:gradFill>
                <a:gsLst>
                  <a:gs pos="100000">
                    <a:schemeClr val="accent3">
                      <a:lumMod val="80000"/>
                      <a:lumMod val="60000"/>
                      <a:lumOff val="40000"/>
                    </a:schemeClr>
                  </a:gs>
                  <a:gs pos="0">
                    <a:schemeClr val="accent3">
                      <a:lumMod val="80000"/>
                    </a:schemeClr>
                  </a:gs>
                </a:gsLst>
                <a:lin ang="5400000" scaled="0"/>
              </a:gradFill>
              <a:ln w="19050">
                <a:solidFill>
                  <a:schemeClr val="lt1"/>
                </a:solidFill>
              </a:ln>
              <a:effectLst/>
            </c:spPr>
          </c:dPt>
          <c:dPt>
            <c:idx val="21"/>
            <c:bubble3D val="0"/>
            <c:spPr>
              <a:gradFill>
                <a:gsLst>
                  <a:gs pos="100000">
                    <a:schemeClr val="accent4">
                      <a:lumMod val="80000"/>
                      <a:lumMod val="60000"/>
                      <a:lumOff val="40000"/>
                    </a:schemeClr>
                  </a:gs>
                  <a:gs pos="0">
                    <a:schemeClr val="accent4">
                      <a:lumMod val="80000"/>
                    </a:schemeClr>
                  </a:gs>
                </a:gsLst>
                <a:lin ang="5400000" scaled="0"/>
              </a:gradFill>
              <a:ln w="19050">
                <a:solidFill>
                  <a:schemeClr val="lt1"/>
                </a:solidFill>
              </a:ln>
              <a:effectLst/>
            </c:spPr>
          </c:dPt>
          <c:dPt>
            <c:idx val="22"/>
            <c:bubble3D val="0"/>
            <c:spPr>
              <a:gradFill>
                <a:gsLst>
                  <a:gs pos="100000">
                    <a:schemeClr val="accent5">
                      <a:lumMod val="80000"/>
                      <a:lumMod val="60000"/>
                      <a:lumOff val="40000"/>
                    </a:schemeClr>
                  </a:gs>
                  <a:gs pos="0">
                    <a:schemeClr val="accent5">
                      <a:lumMod val="80000"/>
                    </a:schemeClr>
                  </a:gs>
                </a:gsLst>
                <a:lin ang="5400000" scaled="0"/>
              </a:gradFill>
              <a:ln w="19050">
                <a:solidFill>
                  <a:schemeClr val="lt1"/>
                </a:solidFill>
              </a:ln>
              <a:effectLst/>
            </c:spPr>
          </c:dPt>
          <c:dLbls>
            <c:dLbl>
              <c:idx val="0"/>
              <c:layout/>
              <c:tx>
                <c:rich>
                  <a:bodyPr/>
                  <a:lstStyle/>
                  <a:p>
                    <a:fld id="{0EF93353-1F9F-4BC8-A4AF-B883E677D25A}" type="CATEGORYNAME">
                      <a:rPr lang="en-US" baseline="0"/>
                      <a:pPr/>
                      <a:t>[CATEGORY NAME]</a:t>
                    </a:fld>
                    <a:r>
                      <a:rPr lang="en-US" baseline="0"/>
                      <a:t> </a:t>
                    </a:r>
                    <a:fld id="{730EF343-575C-4C05-A21C-98B83BF025EF}"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BA297795-AC8E-4294-A2EB-F28303224259}" type="CELLRANGE">
                      <a:rPr lang="en-US"/>
                      <a:pPr/>
                      <a:t>[CELLRANGE]</a:t>
                    </a:fld>
                    <a:r>
                      <a:rPr lang="en-US" baseline="0"/>
                      <a:t> </a:t>
                    </a:r>
                    <a:fld id="{AAF86540-E840-4E34-A0D8-3B9801BD0DA6}" type="CATEGORYNAME">
                      <a:rPr lang="en-US" baseline="0"/>
                      <a:pPr/>
                      <a:t>[CATEGORY NAME]</a:t>
                    </a:fld>
                    <a:r>
                      <a:rPr lang="en-US" baseline="0"/>
                      <a:t> </a:t>
                    </a:r>
                    <a:fld id="{B3A7A9F2-8D4B-4D42-98E1-769CBEC63541}"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AD9C0463-89FF-4A41-92DD-5BB6CD3E7242}" type="CELLRANGE">
                      <a:rPr lang="en-US"/>
                      <a:pPr/>
                      <a:t>[CELLRANGE]</a:t>
                    </a:fld>
                    <a:r>
                      <a:rPr lang="en-US" baseline="0"/>
                      <a:t> </a:t>
                    </a:r>
                    <a:fld id="{5BFC9AB3-B23D-4B56-A908-081A686F663D}" type="CATEGORYNAME">
                      <a:rPr lang="en-US" baseline="0"/>
                      <a:pPr/>
                      <a:t>[CATEGORY NAME]</a:t>
                    </a:fld>
                    <a:r>
                      <a:rPr lang="en-US" baseline="0"/>
                      <a:t> </a:t>
                    </a:r>
                    <a:fld id="{CE91BCAB-4FDA-486E-A917-B2B07A83F67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1C1C62AE-7A08-4124-A7FD-7EB4455FB7FB}" type="CELLRANGE">
                      <a:rPr lang="en-US"/>
                      <a:pPr/>
                      <a:t>[CELLRANGE]</a:t>
                    </a:fld>
                    <a:r>
                      <a:rPr lang="en-US" baseline="0"/>
                      <a:t> </a:t>
                    </a:r>
                    <a:fld id="{B608FDA3-DD06-4325-878C-B62088DC63F7}" type="CATEGORYNAME">
                      <a:rPr lang="en-US" baseline="0"/>
                      <a:pPr/>
                      <a:t>[CATEGORY NAME]</a:t>
                    </a:fld>
                    <a:r>
                      <a:rPr lang="en-US" baseline="0"/>
                      <a:t> </a:t>
                    </a:r>
                    <a:fld id="{5399661D-2F95-4F53-A0C5-25D4EDF0BCB8}"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9C1F3F53-124B-4722-83DD-A35B6D5121F2}" type="CELLRANGE">
                      <a:rPr lang="en-US"/>
                      <a:pPr/>
                      <a:t>[CELLRANGE]</a:t>
                    </a:fld>
                    <a:r>
                      <a:rPr lang="en-US" baseline="0"/>
                      <a:t> </a:t>
                    </a:r>
                    <a:fld id="{3A135A30-D609-4EF7-ABF1-9C433F4CD3E9}" type="CATEGORYNAME">
                      <a:rPr lang="en-US" baseline="0"/>
                      <a:pPr/>
                      <a:t>[CATEGORY NAME]</a:t>
                    </a:fld>
                    <a:r>
                      <a:rPr lang="en-US" baseline="0"/>
                      <a:t> </a:t>
                    </a:r>
                    <a:fld id="{D15F0EF1-6E87-494D-9B9E-7A91DC6F2F1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manualLayout>
                  <c:x val="2.0586913036885889E-2"/>
                  <c:y val="3.4000629921259844E-2"/>
                </c:manualLayout>
              </c:layout>
              <c:tx>
                <c:rich>
                  <a:bodyPr/>
                  <a:lstStyle/>
                  <a:p>
                    <a:fld id="{534280A1-3794-478D-B619-C950C4F65365}" type="CELLRANGE">
                      <a:rPr lang="en-US" baseline="0"/>
                      <a:pPr/>
                      <a:t>[CELLRANGE]</a:t>
                    </a:fld>
                    <a:r>
                      <a:rPr lang="en-US" baseline="0"/>
                      <a:t> </a:t>
                    </a:r>
                    <a:fld id="{AA9AC749-C1E5-4040-ABE2-E2DBB42EA046}" type="CATEGORYNAME">
                      <a:rPr lang="en-US" baseline="0"/>
                      <a:pPr/>
                      <a:t>[CATEGORY NAME]</a:t>
                    </a:fld>
                    <a:r>
                      <a:rPr lang="en-US" baseline="0"/>
                      <a:t> </a:t>
                    </a:r>
                    <a:fld id="{3D256F2B-8B38-4B1F-91FA-B082B6966B70}"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6"/>
              <c:layout>
                <c:manualLayout>
                  <c:x val="-2.1736566734634619E-2"/>
                  <c:y val="5.1130708661417321E-2"/>
                </c:manualLayout>
              </c:layout>
              <c:tx>
                <c:rich>
                  <a:bodyPr/>
                  <a:lstStyle/>
                  <a:p>
                    <a:fld id="{96F4698D-5635-4215-8215-D630506F4F6A}" type="CELLRANGE">
                      <a:rPr lang="en-US" baseline="0"/>
                      <a:pPr/>
                      <a:t>[CELLRANGE]</a:t>
                    </a:fld>
                    <a:r>
                      <a:rPr lang="en-US" baseline="0"/>
                      <a:t> </a:t>
                    </a:r>
                    <a:fld id="{AE35DEED-F3E8-485C-B10E-7D181231539F}" type="CATEGORYNAME">
                      <a:rPr lang="en-US" baseline="0"/>
                      <a:pPr/>
                      <a:t>[CATEGORY NAME]</a:t>
                    </a:fld>
                    <a:r>
                      <a:rPr lang="en-US" baseline="0"/>
                      <a:t> </a:t>
                    </a:r>
                    <a:fld id="{7B0DDFAF-F0C2-4709-A972-12276AA0E2DA}"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7"/>
              <c:layout>
                <c:manualLayout>
                  <c:x val="-1.8076485366771564E-2"/>
                  <c:y val="4.6046544181977254E-2"/>
                </c:manualLayout>
              </c:layout>
              <c:tx>
                <c:rich>
                  <a:bodyPr/>
                  <a:lstStyle/>
                  <a:p>
                    <a:fld id="{5CC6E48D-3880-41B3-B730-30F2EB4A9F6F}" type="CELLRANGE">
                      <a:rPr lang="en-US" baseline="0"/>
                      <a:pPr/>
                      <a:t>[CELLRANGE]</a:t>
                    </a:fld>
                    <a:r>
                      <a:rPr lang="en-US" baseline="0"/>
                      <a:t> </a:t>
                    </a:r>
                    <a:fld id="{A0C31705-5CDB-4D4F-BF77-E1F8B4409B88}" type="CATEGORYNAME">
                      <a:rPr lang="en-US" baseline="0"/>
                      <a:pPr/>
                      <a:t>[CATEGORY NAME]</a:t>
                    </a:fld>
                    <a:r>
                      <a:rPr lang="en-US" baseline="0"/>
                      <a:t> </a:t>
                    </a:r>
                    <a:fld id="{1881C4E5-FC68-42FA-8BDE-0153D0AD1B9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8"/>
              <c:layout/>
              <c:tx>
                <c:rich>
                  <a:bodyPr/>
                  <a:lstStyle/>
                  <a:p>
                    <a:fld id="{039E395D-F771-458A-9E31-1131C427F95F}" type="CELLRANGE">
                      <a:rPr lang="en-US"/>
                      <a:pPr/>
                      <a:t>[CELLRANGE]</a:t>
                    </a:fld>
                    <a:r>
                      <a:rPr lang="en-US" baseline="0"/>
                      <a:t> </a:t>
                    </a:r>
                    <a:fld id="{96B59862-1942-4A63-A0CC-0A7F719993FE}" type="CATEGORYNAME">
                      <a:rPr lang="en-US" baseline="0"/>
                      <a:pPr/>
                      <a:t>[CATEGORY NAME]</a:t>
                    </a:fld>
                    <a:r>
                      <a:rPr lang="en-US" baseline="0"/>
                      <a:t> </a:t>
                    </a:r>
                    <a:fld id="{FAAC9DE5-B3B5-4804-B6C8-0299A65051B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A15FF4A2-D0AE-40AF-A770-CA65BB0DFDB2}" type="CELLRANGE">
                      <a:rPr lang="en-US"/>
                      <a:pPr/>
                      <a:t>[CELLRANGE]</a:t>
                    </a:fld>
                    <a:r>
                      <a:rPr lang="en-US" baseline="0"/>
                      <a:t> </a:t>
                    </a:r>
                    <a:fld id="{7C6CCF5F-FD0E-4768-AC5A-09F21042454B}" type="CATEGORYNAME">
                      <a:rPr lang="en-US" baseline="0"/>
                      <a:pPr/>
                      <a:t>[CATEGORY NAME]</a:t>
                    </a:fld>
                    <a:r>
                      <a:rPr lang="en-US" baseline="0"/>
                      <a:t> </a:t>
                    </a:r>
                    <a:fld id="{2EBC7CFC-F89F-4E54-B1B6-B075D37F1838}"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CD1B355E-C9CE-457F-9857-AD000245022C}" type="CELLRANGE">
                      <a:rPr lang="en-US"/>
                      <a:pPr/>
                      <a:t>[CELLRANGE]</a:t>
                    </a:fld>
                    <a:r>
                      <a:rPr lang="en-US" baseline="0"/>
                      <a:t> </a:t>
                    </a:r>
                    <a:fld id="{FC91AD36-8F99-4E33-A7B2-3B466D6610D1}" type="CATEGORYNAME">
                      <a:rPr lang="en-US" baseline="0"/>
                      <a:pPr/>
                      <a:t>[CATEGORY NAME]</a:t>
                    </a:fld>
                    <a:r>
                      <a:rPr lang="en-US" baseline="0"/>
                      <a:t> </a:t>
                    </a:r>
                    <a:fld id="{0EA421BF-D736-43DE-B356-9F13B0973B1B}"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F7414C15-2B16-4F67-A8B5-8F5F248955A4}" type="CELLRANGE">
                      <a:rPr lang="en-US"/>
                      <a:pPr/>
                      <a:t>[CELLRANGE]</a:t>
                    </a:fld>
                    <a:r>
                      <a:rPr lang="en-US" baseline="0"/>
                      <a:t> </a:t>
                    </a:r>
                    <a:fld id="{38C48FEA-CD70-4C23-96D8-B83C7ED76822}" type="CATEGORYNAME">
                      <a:rPr lang="en-US" baseline="0"/>
                      <a:pPr/>
                      <a:t>[CATEGORY NAME]</a:t>
                    </a:fld>
                    <a:r>
                      <a:rPr lang="en-US" baseline="0"/>
                      <a:t> </a:t>
                    </a:r>
                    <a:fld id="{22F10339-5551-4F69-A8E5-16B3E2B6C195}"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D9414D59-5658-40F8-A992-B3677A82C509}" type="CELLRANGE">
                      <a:rPr lang="en-US"/>
                      <a:pPr/>
                      <a:t>[CELLRANGE]</a:t>
                    </a:fld>
                    <a:r>
                      <a:rPr lang="en-US" baseline="0"/>
                      <a:t> </a:t>
                    </a:r>
                    <a:fld id="{18114239-5EE1-4C1E-A2E4-4D19174B6CB9}" type="CATEGORYNAME">
                      <a:rPr lang="en-US" baseline="0"/>
                      <a:pPr/>
                      <a:t>[CATEGORY NAME]</a:t>
                    </a:fld>
                    <a:r>
                      <a:rPr lang="en-US" baseline="0"/>
                      <a:t> </a:t>
                    </a:r>
                    <a:fld id="{8957E69D-9C0A-4192-97FE-4DC858CD5ED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C05BD38D-A2EE-4BAE-813E-F047473304DA}" type="CELLRANGE">
                      <a:rPr lang="en-US"/>
                      <a:pPr/>
                      <a:t>[CELLRANGE]</a:t>
                    </a:fld>
                    <a:r>
                      <a:rPr lang="en-US" baseline="0"/>
                      <a:t> </a:t>
                    </a:r>
                    <a:fld id="{0FDE824F-D006-409F-93A1-19FD32E96B6A}" type="CATEGORYNAME">
                      <a:rPr lang="en-US" baseline="0"/>
                      <a:pPr/>
                      <a:t>[CATEGORY NAME]</a:t>
                    </a:fld>
                    <a:r>
                      <a:rPr lang="en-US" baseline="0"/>
                      <a:t> </a:t>
                    </a:r>
                    <a:fld id="{00B1EE57-2276-4C4F-B717-E6C5D68E4AE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D009DEFF-9232-4561-BAF0-3382F25A4E9D}" type="CELLRANGE">
                      <a:rPr lang="en-US"/>
                      <a:pPr/>
                      <a:t>[CELLRANGE]</a:t>
                    </a:fld>
                    <a:r>
                      <a:rPr lang="en-US" baseline="0"/>
                      <a:t> </a:t>
                    </a:r>
                    <a:fld id="{2CFCC6EA-A1D9-4AE5-B8A1-E67AA45710C5}" type="CATEGORYNAME">
                      <a:rPr lang="en-US" baseline="0"/>
                      <a:pPr/>
                      <a:t>[CATEGORY NAME]</a:t>
                    </a:fld>
                    <a:r>
                      <a:rPr lang="en-US" baseline="0"/>
                      <a:t> </a:t>
                    </a:r>
                    <a:fld id="{5D915FB0-2E76-4353-9A29-0DA95D2D1B2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4B9A8C1A-8276-40EB-8889-8A55FA1E2CD3}" type="CELLRANGE">
                      <a:rPr lang="en-US"/>
                      <a:pPr/>
                      <a:t>[CELLRANGE]</a:t>
                    </a:fld>
                    <a:r>
                      <a:rPr lang="en-US" baseline="0"/>
                      <a:t> </a:t>
                    </a:r>
                    <a:fld id="{7E9F53F9-49F1-440C-8428-D1BDDEDFFEF3}" type="CATEGORYNAME">
                      <a:rPr lang="en-US" baseline="0"/>
                      <a:pPr/>
                      <a:t>[CATEGORY NAME]</a:t>
                    </a:fld>
                    <a:r>
                      <a:rPr lang="en-US" baseline="0"/>
                      <a:t> </a:t>
                    </a:r>
                    <a:fld id="{12BD008B-CFD2-4287-BB83-6D7C67266B44}"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ED3FE68C-1239-450A-ACD6-4AF24D65D79D}" type="CELLRANGE">
                      <a:rPr lang="en-US"/>
                      <a:pPr/>
                      <a:t>[CELLRANGE]</a:t>
                    </a:fld>
                    <a:r>
                      <a:rPr lang="en-US" baseline="0"/>
                      <a:t> </a:t>
                    </a:r>
                    <a:fld id="{022D8A94-FF98-4665-B2BA-D89F028734FE}" type="CATEGORYNAME">
                      <a:rPr lang="en-US" baseline="0"/>
                      <a:pPr/>
                      <a:t>[CATEGORY NAME]</a:t>
                    </a:fld>
                    <a:r>
                      <a:rPr lang="en-US" baseline="0"/>
                      <a:t> </a:t>
                    </a:r>
                    <a:fld id="{6A143091-C31C-4043-8BD5-901FDADD526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7973341C-17B8-41C8-BBAC-B3E127E3A376}" type="CELLRANGE">
                      <a:rPr lang="en-US"/>
                      <a:pPr/>
                      <a:t>[CELLRANGE]</a:t>
                    </a:fld>
                    <a:r>
                      <a:rPr lang="en-US" baseline="0"/>
                      <a:t> </a:t>
                    </a:r>
                    <a:fld id="{AFF7C2D9-67B8-4F13-B735-7AF0CBB50A33}" type="CATEGORYNAME">
                      <a:rPr lang="en-US" baseline="0"/>
                      <a:pPr/>
                      <a:t>[CATEGORY NAME]</a:t>
                    </a:fld>
                    <a:r>
                      <a:rPr lang="en-US" baseline="0"/>
                      <a:t> </a:t>
                    </a:r>
                    <a:fld id="{A4DCD62C-828C-4F11-BD40-D946F7FE8E0B}"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A389675B-6C2F-4DBD-A6DE-CBBFF4D1C00A}" type="CELLRANGE">
                      <a:rPr lang="en-US"/>
                      <a:pPr/>
                      <a:t>[CELLRANGE]</a:t>
                    </a:fld>
                    <a:r>
                      <a:rPr lang="en-US" baseline="0"/>
                      <a:t> </a:t>
                    </a:r>
                    <a:fld id="{4D219B92-B25C-4C3D-AE35-EBCE0B81D1C8}" type="CATEGORYNAME">
                      <a:rPr lang="en-US" baseline="0"/>
                      <a:pPr/>
                      <a:t>[CATEGORY NAME]</a:t>
                    </a:fld>
                    <a:r>
                      <a:rPr lang="en-US" baseline="0"/>
                      <a:t> </a:t>
                    </a:r>
                    <a:fld id="{8F8B4F9A-CDA8-45EC-B35A-5971A71F63A6}"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25A644D9-0886-46A9-8E3F-A223DA505FAE}" type="CELLRANGE">
                      <a:rPr lang="en-US"/>
                      <a:pPr/>
                      <a:t>[CELLRANGE]</a:t>
                    </a:fld>
                    <a:r>
                      <a:rPr lang="en-US" baseline="0"/>
                      <a:t> </a:t>
                    </a:r>
                    <a:fld id="{AE3AB1D0-D860-4B01-95D4-5B4BF902291C}"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0"/>
              <c:layout/>
              <c:tx>
                <c:rich>
                  <a:bodyPr/>
                  <a:lstStyle/>
                  <a:p>
                    <a:fld id="{EE9DEFDD-AED5-4B27-A3AA-65CA22ABABD2}" type="CELLRANGE">
                      <a:rPr lang="en-US"/>
                      <a:pPr/>
                      <a:t>[CELLRANGE]</a:t>
                    </a:fld>
                    <a:r>
                      <a:rPr lang="en-US" baseline="0"/>
                      <a:t> </a:t>
                    </a:r>
                    <a:fld id="{94CFF056-9C2B-433A-85C3-A0FA3FE6B2A7}"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1"/>
              <c:layout/>
              <c:tx>
                <c:rich>
                  <a:bodyPr/>
                  <a:lstStyle/>
                  <a:p>
                    <a:fld id="{BF9B58AF-1875-4167-B724-53E59A16869B}" type="CELLRANGE">
                      <a:rPr lang="en-US"/>
                      <a:pPr/>
                      <a:t>[CELLRANGE]</a:t>
                    </a:fld>
                    <a:r>
                      <a:rPr lang="en-US" baseline="0"/>
                      <a:t> </a:t>
                    </a:r>
                    <a:fld id="{32984BA6-F38B-4BB9-A91F-8171C8712948}"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2"/>
              <c:layout>
                <c:manualLayout>
                  <c:x val="0.23536733534906876"/>
                  <c:y val="-2.509536307961505E-2"/>
                </c:manualLayout>
              </c:layout>
              <c:tx>
                <c:rich>
                  <a:bodyPr/>
                  <a:lstStyle/>
                  <a:p>
                    <a:fld id="{F730C13E-5DC7-4D72-B148-A89CFFDD30F3}" type="CELLRANGE">
                      <a:rPr lang="en-US"/>
                      <a:pPr/>
                      <a:t>[CELLRANGE]</a:t>
                    </a:fld>
                    <a:r>
                      <a:rPr lang="en-US" baseline="0"/>
                      <a:t> </a:t>
                    </a:r>
                    <a:fld id="{822AF54E-36EC-4640-843E-F0C8F313350F}"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'HIV Pop_0-14_reg'!$A$40:$A$62</c:f>
              <c:strCache>
                <c:ptCount val="23"/>
                <c:pt idx="0">
                  <c:v>Nigeria</c:v>
                </c:pt>
                <c:pt idx="1">
                  <c:v>Democratic Republic of the Congo</c:v>
                </c:pt>
                <c:pt idx="2">
                  <c:v>Cameroon</c:v>
                </c:pt>
                <c:pt idx="3">
                  <c:v>Côte d'Ivoire</c:v>
                </c:pt>
                <c:pt idx="4">
                  <c:v>Ghana</c:v>
                </c:pt>
                <c:pt idx="5">
                  <c:v>Chad</c:v>
                </c:pt>
                <c:pt idx="6">
                  <c:v>Mali</c:v>
                </c:pt>
                <c:pt idx="7">
                  <c:v>Central African Republic</c:v>
                </c:pt>
                <c:pt idx="8">
                  <c:v>Togo</c:v>
                </c:pt>
                <c:pt idx="9">
                  <c:v>Burkina Faso</c:v>
                </c:pt>
                <c:pt idx="10">
                  <c:v>Guinea</c:v>
                </c:pt>
                <c:pt idx="11">
                  <c:v>Niger</c:v>
                </c:pt>
                <c:pt idx="12">
                  <c:v>Congo</c:v>
                </c:pt>
                <c:pt idx="13">
                  <c:v>Senegal</c:v>
                </c:pt>
                <c:pt idx="14">
                  <c:v>Benin</c:v>
                </c:pt>
                <c:pt idx="15">
                  <c:v>Sierra Leone</c:v>
                </c:pt>
                <c:pt idx="16">
                  <c:v>Guinea-Bissau</c:v>
                </c:pt>
                <c:pt idx="17">
                  <c:v>Liberia</c:v>
                </c:pt>
                <c:pt idx="18">
                  <c:v>Gabon</c:v>
                </c:pt>
                <c:pt idx="19">
                  <c:v>Equatorial Guinea</c:v>
                </c:pt>
                <c:pt idx="20">
                  <c:v>Gambia</c:v>
                </c:pt>
                <c:pt idx="21">
                  <c:v>Mauritania</c:v>
                </c:pt>
                <c:pt idx="22">
                  <c:v>Cabo Verde</c:v>
                </c:pt>
              </c:strCache>
            </c:strRef>
          </c:cat>
          <c:val>
            <c:numRef>
              <c:f>'HIV Pop_0-14_reg'!$B$40:$B$62</c:f>
              <c:numCache>
                <c:formatCode>General</c:formatCode>
                <c:ptCount val="23"/>
                <c:pt idx="0">
                  <c:v>260707</c:v>
                </c:pt>
                <c:pt idx="1">
                  <c:v>41954</c:v>
                </c:pt>
                <c:pt idx="2">
                  <c:v>38726</c:v>
                </c:pt>
                <c:pt idx="3">
                  <c:v>28992</c:v>
                </c:pt>
                <c:pt idx="4">
                  <c:v>18577</c:v>
                </c:pt>
                <c:pt idx="5">
                  <c:v>17746</c:v>
                </c:pt>
                <c:pt idx="6">
                  <c:v>11787</c:v>
                </c:pt>
                <c:pt idx="7">
                  <c:v>9440</c:v>
                </c:pt>
                <c:pt idx="8">
                  <c:v>9044</c:v>
                </c:pt>
                <c:pt idx="9">
                  <c:v>7693</c:v>
                </c:pt>
                <c:pt idx="10">
                  <c:v>7017</c:v>
                </c:pt>
                <c:pt idx="11">
                  <c:v>5917</c:v>
                </c:pt>
                <c:pt idx="12">
                  <c:v>5757</c:v>
                </c:pt>
                <c:pt idx="13">
                  <c:v>4773</c:v>
                </c:pt>
                <c:pt idx="14">
                  <c:v>4757</c:v>
                </c:pt>
                <c:pt idx="15">
                  <c:v>4395</c:v>
                </c:pt>
                <c:pt idx="16">
                  <c:v>3907</c:v>
                </c:pt>
                <c:pt idx="17">
                  <c:v>3860</c:v>
                </c:pt>
                <c:pt idx="18">
                  <c:v>2642</c:v>
                </c:pt>
                <c:pt idx="19">
                  <c:v>2364</c:v>
                </c:pt>
                <c:pt idx="20">
                  <c:v>1836</c:v>
                </c:pt>
                <c:pt idx="21">
                  <c:v>1254</c:v>
                </c:pt>
                <c:pt idx="22">
                  <c:v>137</c:v>
                </c:pt>
              </c:numCache>
            </c:numRef>
          </c:val>
          <c:extLst>
            <c:ext xmlns:c15="http://schemas.microsoft.com/office/drawing/2012/chart" uri="{02D57815-91ED-43cb-92C2-25804820EDAC}">
              <c15:datalabelsRange>
                <c15:f>'HIV Pop_0-14_reg'!$C$40:$C$62</c15:f>
                <c15:dlblRangeCache>
                  <c:ptCount val="23"/>
                  <c:pt idx="0">
                    <c:v>260,000</c:v>
                  </c:pt>
                  <c:pt idx="1">
                    <c:v>42,000</c:v>
                  </c:pt>
                  <c:pt idx="2">
                    <c:v>39,000</c:v>
                  </c:pt>
                  <c:pt idx="3">
                    <c:v>29,000</c:v>
                  </c:pt>
                  <c:pt idx="4">
                    <c:v>19,000</c:v>
                  </c:pt>
                  <c:pt idx="5">
                    <c:v>18,000</c:v>
                  </c:pt>
                  <c:pt idx="6">
                    <c:v>12,000</c:v>
                  </c:pt>
                  <c:pt idx="7">
                    <c:v>9,400</c:v>
                  </c:pt>
                  <c:pt idx="8">
                    <c:v>9,000</c:v>
                  </c:pt>
                  <c:pt idx="9">
                    <c:v>7,700</c:v>
                  </c:pt>
                  <c:pt idx="10">
                    <c:v>7,000</c:v>
                  </c:pt>
                  <c:pt idx="11">
                    <c:v>5,900</c:v>
                  </c:pt>
                  <c:pt idx="13">
                    <c:v>4,800</c:v>
                  </c:pt>
                  <c:pt idx="14">
                    <c:v>4,800</c:v>
                  </c:pt>
                  <c:pt idx="15">
                    <c:v>4,400</c:v>
                  </c:pt>
                  <c:pt idx="17">
                    <c:v>3,900</c:v>
                  </c:pt>
                  <c:pt idx="18">
                    <c:v>2,600</c:v>
                  </c:pt>
                  <c:pt idx="19">
                    <c:v>2,400</c:v>
                  </c:pt>
                  <c:pt idx="20">
                    <c:v>1,800</c:v>
                  </c:pt>
                  <c:pt idx="21">
                    <c:v>1,300</c:v>
                  </c:pt>
                  <c:pt idx="22">
                    <c:v>&lt;200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Estimated number of people</a:t>
            </a:r>
            <a:r>
              <a:rPr lang="en-US" baseline="0"/>
              <a:t> living with HIV, by five-year age groups, Western and Central Africa, 2015</a:t>
            </a:r>
          </a:p>
        </c:rich>
      </c:tx>
      <c:layout>
        <c:manualLayout>
          <c:xMode val="edge"/>
          <c:yMode val="edge"/>
          <c:x val="0.15802715783232327"/>
          <c:y val="1.6359919705734915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bar"/>
        <c:grouping val="stacked"/>
        <c:varyColors val="0"/>
        <c:ser>
          <c:idx val="0"/>
          <c:order val="0"/>
          <c:tx>
            <c:strRef>
              <c:f>'HIV Pop_age distribution'!$B$33</c:f>
              <c:strCache>
                <c:ptCount val="1"/>
                <c:pt idx="0">
                  <c:v>Female</c:v>
                </c:pt>
              </c:strCache>
            </c:strRef>
          </c:tx>
          <c:spPr>
            <a:solidFill>
              <a:schemeClr val="accent6">
                <a:lumMod val="40000"/>
                <a:lumOff val="60000"/>
              </a:schemeClr>
            </a:solidFill>
            <a:ln>
              <a:noFill/>
            </a:ln>
            <a:effectLst/>
          </c:spPr>
          <c:invertIfNegative val="0"/>
          <c:dLbls>
            <c:dLbl>
              <c:idx val="0"/>
              <c:layout>
                <c:manualLayout>
                  <c:x val="-1.0089929317178625E-2"/>
                  <c:y val="3.6805218685567862E-7"/>
                </c:manualLayout>
              </c:layout>
              <c:tx>
                <c:rich>
                  <a:bodyPr/>
                  <a:lstStyle/>
                  <a:p>
                    <a:fld id="{2BBBDF0F-134D-4B8B-92E6-42C1592F5B3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dLbl>
              <c:idx val="1"/>
              <c:layout/>
              <c:tx>
                <c:rich>
                  <a:bodyPr/>
                  <a:lstStyle/>
                  <a:p>
                    <a:fld id="{69077A77-7BCD-49F7-8966-D9330CA6077C}"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7EF974F3-24FE-4586-A0B8-F064382E67CF}"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73BB0FB5-D40D-4AB2-BCC0-DEB4DBB07F5B}"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61FA3219-5D14-447A-8E13-ED0CB74E9392}"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inBase"/>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1"/>
                <c15:leaderLines>
                  <c:spPr>
                    <a:ln w="9525" cap="flat" cmpd="sng" algn="ctr">
                      <a:solidFill>
                        <a:schemeClr val="dk1">
                          <a:lumMod val="35000"/>
                          <a:lumOff val="65000"/>
                        </a:schemeClr>
                      </a:solidFill>
                      <a:round/>
                    </a:ln>
                    <a:effectLst/>
                  </c:spPr>
                </c15:leaderLines>
              </c:ext>
            </c:extLst>
          </c:dLbls>
          <c:cat>
            <c:strRef>
              <c:f>'HIV Pop_age distribution'!$A$34:$A$38</c:f>
              <c:strCache>
                <c:ptCount val="5"/>
                <c:pt idx="0">
                  <c:v>0-4</c:v>
                </c:pt>
                <c:pt idx="1">
                  <c:v>5-9</c:v>
                </c:pt>
                <c:pt idx="2">
                  <c:v>10-14</c:v>
                </c:pt>
                <c:pt idx="3">
                  <c:v>15-19</c:v>
                </c:pt>
                <c:pt idx="4">
                  <c:v>20-24</c:v>
                </c:pt>
              </c:strCache>
            </c:strRef>
          </c:cat>
          <c:val>
            <c:numRef>
              <c:f>'HIV Pop_age distribution'!$B$34:$B$38</c:f>
              <c:numCache>
                <c:formatCode>#,##0</c:formatCode>
                <c:ptCount val="5"/>
                <c:pt idx="0">
                  <c:v>-89284</c:v>
                </c:pt>
                <c:pt idx="1">
                  <c:v>-80573</c:v>
                </c:pt>
                <c:pt idx="2">
                  <c:v>-70477</c:v>
                </c:pt>
                <c:pt idx="3">
                  <c:v>-111617</c:v>
                </c:pt>
                <c:pt idx="4">
                  <c:v>-289865</c:v>
                </c:pt>
              </c:numCache>
            </c:numRef>
          </c:val>
          <c:extLst>
            <c:ext xmlns:c15="http://schemas.microsoft.com/office/drawing/2012/chart" uri="{02D57815-91ED-43cb-92C2-25804820EDAC}">
              <c15:datalabelsRange>
                <c15:f>'HIV Pop_age distribution'!$E$34:$E$38</c15:f>
                <c15:dlblRangeCache>
                  <c:ptCount val="5"/>
                  <c:pt idx="0">
                    <c:v>89,000</c:v>
                  </c:pt>
                  <c:pt idx="1">
                    <c:v>81,000</c:v>
                  </c:pt>
                  <c:pt idx="2">
                    <c:v>70,000</c:v>
                  </c:pt>
                  <c:pt idx="3">
                    <c:v>110,000</c:v>
                  </c:pt>
                  <c:pt idx="4">
                    <c:v>290,000</c:v>
                  </c:pt>
                </c15:dlblRangeCache>
              </c15:datalabelsRange>
            </c:ext>
          </c:extLst>
        </c:ser>
        <c:ser>
          <c:idx val="1"/>
          <c:order val="1"/>
          <c:tx>
            <c:strRef>
              <c:f>'HIV Pop_age distribution'!$C$33</c:f>
              <c:strCache>
                <c:ptCount val="1"/>
                <c:pt idx="0">
                  <c:v>Male</c:v>
                </c:pt>
              </c:strCache>
            </c:strRef>
          </c:tx>
          <c:spPr>
            <a:solidFill>
              <a:schemeClr val="accent5">
                <a:lumMod val="40000"/>
                <a:lumOff val="60000"/>
              </a:schemeClr>
            </a:solidFill>
            <a:ln>
              <a:noFill/>
            </a:ln>
            <a:effectLst/>
          </c:spPr>
          <c:invertIfNegative val="0"/>
          <c:dLbls>
            <c:dLbl>
              <c:idx val="0"/>
              <c:layout>
                <c:manualLayout>
                  <c:x val="1.3013764272290259E-2"/>
                  <c:y val="0"/>
                </c:manualLayout>
              </c:layout>
              <c:tx>
                <c:rich>
                  <a:bodyPr/>
                  <a:lstStyle/>
                  <a:p>
                    <a:fld id="{B08EF51A-B104-417C-925B-ECAF8A0ACCE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dLbl>
              <c:idx val="1"/>
              <c:layout/>
              <c:tx>
                <c:rich>
                  <a:bodyPr/>
                  <a:lstStyle/>
                  <a:p>
                    <a:fld id="{F9871A66-A1FD-4D81-B6EA-B7E97E99B352}"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54737AFD-95B3-42BE-8B27-5935A1D7300D}"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BC481467-BCDF-4162-9053-A576DA506808}"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F6EF591F-6B99-49AB-AE4B-1CD640FFCD17}"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1"/>
                <c15:leaderLines>
                  <c:spPr>
                    <a:ln w="9525" cap="flat" cmpd="sng" algn="ctr">
                      <a:solidFill>
                        <a:schemeClr val="dk1">
                          <a:lumMod val="35000"/>
                          <a:lumOff val="65000"/>
                        </a:schemeClr>
                      </a:solidFill>
                      <a:round/>
                    </a:ln>
                    <a:effectLst/>
                  </c:spPr>
                </c15:leaderLines>
              </c:ext>
            </c:extLst>
          </c:dLbls>
          <c:cat>
            <c:strRef>
              <c:f>'HIV Pop_age distribution'!$A$34:$A$38</c:f>
              <c:strCache>
                <c:ptCount val="5"/>
                <c:pt idx="0">
                  <c:v>0-4</c:v>
                </c:pt>
                <c:pt idx="1">
                  <c:v>5-9</c:v>
                </c:pt>
                <c:pt idx="2">
                  <c:v>10-14</c:v>
                </c:pt>
                <c:pt idx="3">
                  <c:v>15-19</c:v>
                </c:pt>
                <c:pt idx="4">
                  <c:v>20-24</c:v>
                </c:pt>
              </c:strCache>
            </c:strRef>
          </c:cat>
          <c:val>
            <c:numRef>
              <c:f>'HIV Pop_age distribution'!$C$34:$C$38</c:f>
              <c:numCache>
                <c:formatCode>#,##0</c:formatCode>
                <c:ptCount val="5"/>
                <c:pt idx="0">
                  <c:v>94542</c:v>
                </c:pt>
                <c:pt idx="1">
                  <c:v>84658</c:v>
                </c:pt>
                <c:pt idx="2">
                  <c:v>73755</c:v>
                </c:pt>
                <c:pt idx="3">
                  <c:v>73714</c:v>
                </c:pt>
                <c:pt idx="4">
                  <c:v>163651</c:v>
                </c:pt>
              </c:numCache>
            </c:numRef>
          </c:val>
          <c:extLst>
            <c:ext xmlns:c15="http://schemas.microsoft.com/office/drawing/2012/chart" uri="{02D57815-91ED-43cb-92C2-25804820EDAC}">
              <c15:datalabelsRange>
                <c15:f>'HIV Pop_age distribution'!$F$34:$F$38</c15:f>
                <c15:dlblRangeCache>
                  <c:ptCount val="5"/>
                  <c:pt idx="0">
                    <c:v>95,000</c:v>
                  </c:pt>
                  <c:pt idx="1">
                    <c:v>85,000</c:v>
                  </c:pt>
                  <c:pt idx="2">
                    <c:v>74,000</c:v>
                  </c:pt>
                  <c:pt idx="3">
                    <c:v>74,000</c:v>
                  </c:pt>
                  <c:pt idx="4">
                    <c:v>160,000</c:v>
                  </c:pt>
                </c15:dlblRangeCache>
              </c15:datalabelsRange>
            </c:ext>
          </c:extLst>
        </c:ser>
        <c:dLbls>
          <c:showLegendKey val="0"/>
          <c:showVal val="0"/>
          <c:showCatName val="0"/>
          <c:showSerName val="0"/>
          <c:showPercent val="0"/>
          <c:showBubbleSize val="0"/>
        </c:dLbls>
        <c:gapWidth val="75"/>
        <c:overlap val="100"/>
        <c:axId val="567897288"/>
        <c:axId val="567896896"/>
      </c:barChart>
      <c:catAx>
        <c:axId val="567897288"/>
        <c:scaling>
          <c:orientation val="minMax"/>
        </c:scaling>
        <c:delete val="0"/>
        <c:axPos val="l"/>
        <c:majorGridlines>
          <c:spPr>
            <a:ln w="9525" cap="flat" cmpd="sng" algn="ctr">
              <a:solidFill>
                <a:schemeClr val="dk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dk1">
                        <a:lumMod val="65000"/>
                        <a:lumOff val="35000"/>
                      </a:schemeClr>
                    </a:solidFill>
                    <a:latin typeface="+mn-lt"/>
                    <a:ea typeface="+mn-ea"/>
                    <a:cs typeface="+mn-cs"/>
                  </a:defRPr>
                </a:pPr>
                <a:r>
                  <a:rPr lang="en-US" sz="1050"/>
                  <a:t>Five-year Age</a:t>
                </a:r>
                <a:r>
                  <a:rPr lang="en-US" sz="1050" baseline="0"/>
                  <a:t> Group</a:t>
                </a:r>
                <a:endParaRPr lang="en-US" sz="1050"/>
              </a:p>
            </c:rich>
          </c:tx>
          <c:layout/>
          <c:overlay val="0"/>
          <c:spPr>
            <a:noFill/>
            <a:ln>
              <a:noFill/>
            </a:ln>
            <a:effectLst/>
          </c:spPr>
          <c:txPr>
            <a:bodyPr rot="-5400000" spcFirstLastPara="1" vertOverflow="ellipsis" vert="horz" wrap="square" anchor="ctr" anchorCtr="1"/>
            <a:lstStyle/>
            <a:p>
              <a:pPr>
                <a:defRPr sz="1050" b="1" i="0" u="none" strike="noStrike" kern="1200" baseline="0">
                  <a:solidFill>
                    <a:schemeClr val="dk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96896"/>
        <c:crosses val="autoZero"/>
        <c:auto val="1"/>
        <c:lblAlgn val="ctr"/>
        <c:lblOffset val="100"/>
        <c:noMultiLvlLbl val="0"/>
      </c:catAx>
      <c:valAx>
        <c:axId val="567896896"/>
        <c:scaling>
          <c:orientation val="minMax"/>
          <c:max val="300000"/>
          <c:min val="-300000"/>
        </c:scaling>
        <c:delete val="0"/>
        <c:axPos val="b"/>
        <c:majorGridlines>
          <c:spPr>
            <a:ln w="9525" cap="flat" cmpd="sng" algn="ctr">
              <a:solidFill>
                <a:schemeClr val="dk1">
                  <a:lumMod val="15000"/>
                  <a:lumOff val="85000"/>
                </a:schemeClr>
              </a:solidFill>
              <a:round/>
            </a:ln>
            <a:effectLst/>
          </c:spPr>
        </c:majorGridlines>
        <c:numFmt formatCode="#,##0;#,##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97288"/>
        <c:crosses val="autoZero"/>
        <c:crossBetween val="between"/>
      </c:valAx>
      <c:spPr>
        <a:pattFill prst="ltDnDiag">
          <a:fgClr>
            <a:schemeClr val="dk1">
              <a:lumMod val="15000"/>
              <a:lumOff val="85000"/>
            </a:schemeClr>
          </a:fgClr>
          <a:bgClr>
            <a:schemeClr val="lt1"/>
          </a:bgClr>
        </a:pattFill>
        <a:ln>
          <a:noFill/>
        </a:ln>
        <a:effectLst/>
      </c:spPr>
    </c:plotArea>
    <c:legend>
      <c:legendPos val="t"/>
      <c:layout>
        <c:manualLayout>
          <c:xMode val="edge"/>
          <c:yMode val="edge"/>
          <c:x val="0.43703552360736725"/>
          <c:y val="0.12634532275600421"/>
          <c:w val="0.15936664548060159"/>
          <c:h val="4.5096514324959168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2015</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3307371825983564"/>
          <c:y val="0.14877603626008348"/>
          <c:w val="0.618534333803888"/>
          <c:h val="0.71177102566474826"/>
        </c:manualLayout>
      </c:layout>
      <c:pieChart>
        <c:varyColors val="1"/>
        <c:ser>
          <c:idx val="0"/>
          <c:order val="0"/>
          <c:dPt>
            <c:idx val="0"/>
            <c:bubble3D val="0"/>
            <c:spPr>
              <a:solidFill>
                <a:srgbClr val="FF0066"/>
              </a:solidFill>
              <a:ln w="19050">
                <a:solidFill>
                  <a:schemeClr val="lt1"/>
                </a:solidFill>
              </a:ln>
              <a:effectLst/>
            </c:spPr>
          </c:dPt>
          <c:dPt>
            <c:idx val="1"/>
            <c:bubble3D val="0"/>
            <c:spPr>
              <a:solidFill>
                <a:srgbClr val="FF0000"/>
              </a:solidFill>
              <a:ln w="19050">
                <a:solidFill>
                  <a:schemeClr val="lt1"/>
                </a:solidFill>
              </a:ln>
              <a:effectLst/>
            </c:spPr>
          </c:dPt>
          <c:dPt>
            <c:idx val="2"/>
            <c:bubble3D val="0"/>
            <c:spPr>
              <a:solidFill>
                <a:srgbClr val="FFFF00"/>
              </a:solidFill>
              <a:ln w="19050">
                <a:solidFill>
                  <a:schemeClr val="lt1"/>
                </a:solidFill>
              </a:ln>
              <a:effectLst/>
            </c:spPr>
          </c:dPt>
          <c:dPt>
            <c:idx val="3"/>
            <c:bubble3D val="0"/>
            <c:spPr>
              <a:solidFill>
                <a:srgbClr val="0070C0"/>
              </a:solidFill>
              <a:ln w="19050">
                <a:solidFill>
                  <a:schemeClr val="lt1"/>
                </a:solidFill>
              </a:ln>
              <a:effectLst/>
            </c:spPr>
          </c:dPt>
          <c:dPt>
            <c:idx val="4"/>
            <c:bubble3D val="0"/>
            <c:spPr>
              <a:solidFill>
                <a:srgbClr val="00B050"/>
              </a:solidFill>
              <a:ln w="19050">
                <a:solidFill>
                  <a:schemeClr val="lt1"/>
                </a:solidFill>
              </a:ln>
              <a:effectLst/>
            </c:spPr>
          </c:dPt>
          <c:dPt>
            <c:idx val="5"/>
            <c:bubble3D val="0"/>
            <c:spPr>
              <a:solidFill>
                <a:srgbClr val="FFC000"/>
              </a:solidFill>
              <a:ln w="19050">
                <a:solidFill>
                  <a:schemeClr val="lt1"/>
                </a:solidFill>
              </a:ln>
              <a:effectLst/>
            </c:spPr>
          </c:dPt>
          <c:dPt>
            <c:idx val="6"/>
            <c:bubble3D val="0"/>
            <c:spPr>
              <a:solidFill>
                <a:srgbClr val="C65911"/>
              </a:solidFill>
              <a:ln w="19050">
                <a:solidFill>
                  <a:schemeClr val="lt1"/>
                </a:solidFill>
              </a:ln>
              <a:effectLst/>
            </c:spPr>
          </c:dPt>
          <c:dPt>
            <c:idx val="7"/>
            <c:bubble3D val="0"/>
            <c:spPr>
              <a:solidFill>
                <a:srgbClr val="66FFFF"/>
              </a:solidFill>
              <a:ln w="19050">
                <a:solidFill>
                  <a:schemeClr val="lt1"/>
                </a:solidFill>
              </a:ln>
              <a:effectLst/>
            </c:spPr>
          </c:dPt>
          <c:dPt>
            <c:idx val="8"/>
            <c:bubble3D val="0"/>
            <c:spPr>
              <a:solidFill>
                <a:srgbClr val="CC99FF"/>
              </a:solidFill>
              <a:ln w="19050">
                <a:solidFill>
                  <a:schemeClr val="lt1"/>
                </a:solidFill>
              </a:ln>
              <a:effectLst/>
            </c:spPr>
          </c:dPt>
          <c:dPt>
            <c:idx val="9"/>
            <c:bubble3D val="0"/>
            <c:spPr>
              <a:solidFill>
                <a:srgbClr val="00B0F0"/>
              </a:solidFill>
              <a:ln w="19050">
                <a:solidFill>
                  <a:schemeClr val="lt1"/>
                </a:solidFill>
              </a:ln>
              <a:effectLst/>
            </c:spPr>
          </c:dPt>
          <c:dPt>
            <c:idx val="10"/>
            <c:bubble3D val="0"/>
            <c:spPr>
              <a:solidFill>
                <a:srgbClr val="C00000"/>
              </a:solidFill>
              <a:ln w="19050">
                <a:solidFill>
                  <a:schemeClr val="lt1"/>
                </a:solidFill>
              </a:ln>
              <a:effectLst/>
            </c:spPr>
          </c:dPt>
          <c:dPt>
            <c:idx val="11"/>
            <c:bubble3D val="0"/>
            <c:spPr>
              <a:solidFill>
                <a:srgbClr val="FFC000"/>
              </a:solidFill>
              <a:ln w="19050">
                <a:solidFill>
                  <a:schemeClr val="lt1"/>
                </a:solidFill>
              </a:ln>
              <a:effectLst/>
            </c:spPr>
          </c:dPt>
          <c:dPt>
            <c:idx val="12"/>
            <c:bubble3D val="0"/>
            <c:spPr>
              <a:solidFill>
                <a:srgbClr val="00B050"/>
              </a:solidFill>
              <a:ln w="19050">
                <a:solidFill>
                  <a:schemeClr val="lt1"/>
                </a:solidFill>
              </a:ln>
              <a:effectLst/>
            </c:spPr>
          </c:dPt>
          <c:dPt>
            <c:idx val="13"/>
            <c:bubble3D val="0"/>
            <c:spPr>
              <a:solidFill>
                <a:srgbClr val="F4B084"/>
              </a:solidFill>
              <a:ln w="19050">
                <a:solidFill>
                  <a:schemeClr val="lt1"/>
                </a:solidFill>
              </a:ln>
              <a:effectLst/>
            </c:spPr>
          </c:dPt>
          <c:dPt>
            <c:idx val="14"/>
            <c:bubble3D val="0"/>
            <c:spPr>
              <a:solidFill>
                <a:srgbClr val="0070C0"/>
              </a:solidFill>
              <a:ln w="19050">
                <a:solidFill>
                  <a:schemeClr val="lt1"/>
                </a:solidFill>
              </a:ln>
              <a:effectLst/>
            </c:spPr>
          </c:dPt>
          <c:dPt>
            <c:idx val="15"/>
            <c:bubble3D val="0"/>
            <c:spPr>
              <a:solidFill>
                <a:srgbClr val="00B0F0"/>
              </a:solidFill>
              <a:ln w="19050">
                <a:solidFill>
                  <a:schemeClr val="lt1"/>
                </a:solidFill>
              </a:ln>
              <a:effectLst/>
            </c:spPr>
          </c:dPt>
          <c:dPt>
            <c:idx val="16"/>
            <c:bubble3D val="0"/>
            <c:spPr>
              <a:solidFill>
                <a:srgbClr val="7030A0"/>
              </a:solidFill>
              <a:ln w="19050">
                <a:solidFill>
                  <a:schemeClr val="lt1"/>
                </a:solidFill>
              </a:ln>
              <a:effectLst/>
            </c:spPr>
          </c:dPt>
          <c:dPt>
            <c:idx val="17"/>
            <c:bubble3D val="0"/>
            <c:spPr>
              <a:solidFill>
                <a:srgbClr val="00B0F0"/>
              </a:solidFill>
              <a:ln w="19050">
                <a:solidFill>
                  <a:schemeClr val="lt1"/>
                </a:solidFill>
              </a:ln>
              <a:effectLst/>
            </c:spPr>
          </c:dPt>
          <c:dPt>
            <c:idx val="18"/>
            <c:bubble3D val="0"/>
            <c:spPr>
              <a:solidFill>
                <a:srgbClr val="FFFF00"/>
              </a:solidFill>
              <a:ln w="19050">
                <a:solidFill>
                  <a:schemeClr val="lt1"/>
                </a:solidFill>
              </a:ln>
              <a:effectLst/>
            </c:spPr>
          </c:dPt>
          <c:dPt>
            <c:idx val="19"/>
            <c:bubble3D val="0"/>
            <c:spPr>
              <a:solidFill>
                <a:srgbClr val="92D05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B728CAAC-02F5-48F9-9631-B0DF4756AD35}" type="CATEGORYNAME">
                      <a:rPr lang="en-US" baseline="0"/>
                      <a:pPr/>
                      <a:t>[CATEGORY NAME]</a:t>
                    </a:fld>
                    <a:r>
                      <a:rPr lang="en-US" baseline="0"/>
                      <a:t> </a:t>
                    </a:r>
                    <a:fld id="{7DB30E42-C34B-4635-84C2-66A510ED159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1E3E9594-2095-4AD5-BD15-CCE72BDC21F9}" type="CELLRANGE">
                      <a:rPr lang="en-US" baseline="0"/>
                      <a:pPr/>
                      <a:t>[CELLRANGE]</a:t>
                    </a:fld>
                    <a:r>
                      <a:rPr lang="en-US" baseline="0"/>
                      <a:t> </a:t>
                    </a:r>
                    <a:fld id="{8A78AB9A-8C7B-4865-8553-563B94348B6F}" type="CATEGORYNAME">
                      <a:rPr lang="en-US" baseline="0"/>
                      <a:pPr/>
                      <a:t>[CATEGORY NAME]</a:t>
                    </a:fld>
                    <a:r>
                      <a:rPr lang="en-US" baseline="0"/>
                      <a:t> </a:t>
                    </a:r>
                    <a:fld id="{CE2B6FC0-A166-482F-AF6F-2AFA2CDB2B4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
              <c:layout/>
              <c:tx>
                <c:rich>
                  <a:bodyPr/>
                  <a:lstStyle/>
                  <a:p>
                    <a:fld id="{C504FC96-6D12-4EE1-88E2-D2C839BF9AE1}" type="CELLRANGE">
                      <a:rPr lang="en-US"/>
                      <a:pPr/>
                      <a:t>[CELLRANGE]</a:t>
                    </a:fld>
                    <a:r>
                      <a:rPr lang="en-US" baseline="0"/>
                      <a:t> </a:t>
                    </a:r>
                    <a:fld id="{0B5A54AB-7999-4CF3-B459-4D084C17C84F}" type="CATEGORYNAME">
                      <a:rPr lang="en-US" baseline="0"/>
                      <a:pPr/>
                      <a:t>[CATEGORY NAME]</a:t>
                    </a:fld>
                    <a:r>
                      <a:rPr lang="en-US" baseline="0"/>
                      <a:t> </a:t>
                    </a:r>
                    <a:fld id="{7E6E9E28-ABAF-45A7-84CA-B889B07D463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68A308AB-4ED2-49EE-9C0D-6E69419A3AF0}" type="CELLRANGE">
                      <a:rPr lang="en-US"/>
                      <a:pPr/>
                      <a:t>[CELLRANGE]</a:t>
                    </a:fld>
                    <a:r>
                      <a:rPr lang="en-US" baseline="0"/>
                      <a:t> </a:t>
                    </a:r>
                    <a:fld id="{FCEA6B0C-8447-46AC-A2FD-1CC1D5357909}" type="CATEGORYNAME">
                      <a:rPr lang="en-US" baseline="0"/>
                      <a:pPr/>
                      <a:t>[CATEGORY NAME]</a:t>
                    </a:fld>
                    <a:r>
                      <a:rPr lang="en-US" baseline="0"/>
                      <a:t> </a:t>
                    </a:r>
                    <a:fld id="{3778C6F6-6848-44F5-A57B-CCFB563DA3D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DF4916A9-DBE4-433C-AD43-8722792FCA47}" type="CELLRANGE">
                      <a:rPr lang="en-US"/>
                      <a:pPr/>
                      <a:t>[CELLRANGE]</a:t>
                    </a:fld>
                    <a:r>
                      <a:rPr lang="en-US" baseline="0"/>
                      <a:t> </a:t>
                    </a:r>
                    <a:fld id="{74E7F104-9F4A-4C68-89FC-10C8A96CB8DC}" type="CATEGORYNAME">
                      <a:rPr lang="en-US" baseline="0"/>
                      <a:pPr/>
                      <a:t>[CATEGORY NAME]</a:t>
                    </a:fld>
                    <a:r>
                      <a:rPr lang="en-US" baseline="0"/>
                      <a:t> </a:t>
                    </a:r>
                    <a:fld id="{038EC1AD-F915-4FEA-9D49-F51947562B1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D617DCDB-465B-45A6-B9B8-D74A903D26B2}" type="CELLRANGE">
                      <a:rPr lang="en-US"/>
                      <a:pPr/>
                      <a:t>[CELLRANGE]</a:t>
                    </a:fld>
                    <a:r>
                      <a:rPr lang="en-US" baseline="0"/>
                      <a:t> </a:t>
                    </a:r>
                    <a:fld id="{9EAC51A7-808D-4D73-BAF4-6C33AACDE1C6}" type="CATEGORYNAME">
                      <a:rPr lang="en-US" baseline="0"/>
                      <a:pPr/>
                      <a:t>[CATEGORY NAME]</a:t>
                    </a:fld>
                    <a:r>
                      <a:rPr lang="en-US" baseline="0"/>
                      <a:t> </a:t>
                    </a:r>
                    <a:fld id="{9340646C-8665-49B1-B6A4-996462D7BF5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AB27CD45-D27E-4E24-B632-C14B26CBA3D2}" type="CELLRANGE">
                      <a:rPr lang="en-US"/>
                      <a:pPr/>
                      <a:t>[CELLRANGE]</a:t>
                    </a:fld>
                    <a:r>
                      <a:rPr lang="en-US" baseline="0"/>
                      <a:t> </a:t>
                    </a:r>
                    <a:fld id="{6FFE5B6B-D9FF-4D0E-AD3B-FD1F51A506A0}" type="CATEGORYNAME">
                      <a:rPr lang="en-US" baseline="0"/>
                      <a:pPr/>
                      <a:t>[CATEGORY NAME]</a:t>
                    </a:fld>
                    <a:r>
                      <a:rPr lang="en-US" baseline="0"/>
                      <a:t> </a:t>
                    </a:r>
                    <a:fld id="{7F1FD072-98B7-4739-843E-986FC50755E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97BA834A-680B-47D3-AA0C-C7388E6964A0}" type="CELLRANGE">
                      <a:rPr lang="en-US"/>
                      <a:pPr/>
                      <a:t>[CELLRANGE]</a:t>
                    </a:fld>
                    <a:r>
                      <a:rPr lang="en-US" baseline="0"/>
                      <a:t> </a:t>
                    </a:r>
                    <a:fld id="{75D914E4-07CE-4EFA-9755-EDA63CE88A5B}" type="CATEGORYNAME">
                      <a:rPr lang="en-US" baseline="0"/>
                      <a:pPr/>
                      <a:t>[CATEGORY NAME]</a:t>
                    </a:fld>
                    <a:r>
                      <a:rPr lang="en-US" baseline="0"/>
                      <a:t> </a:t>
                    </a:r>
                    <a:fld id="{B2EA21FE-0DAF-4F3F-8AD9-5C4C028F8EE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C4A0A84F-2A98-4073-8C55-E6BEB89CB6C7}" type="CELLRANGE">
                      <a:rPr lang="en-US"/>
                      <a:pPr/>
                      <a:t>[CELLRANGE]</a:t>
                    </a:fld>
                    <a:r>
                      <a:rPr lang="en-US" baseline="0"/>
                      <a:t> </a:t>
                    </a:r>
                    <a:fld id="{E202033B-D685-4078-B8F5-4411EDCB44CB}" type="CATEGORYNAME">
                      <a:rPr lang="en-US" baseline="0"/>
                      <a:pPr/>
                      <a:t>[CATEGORY NAME]</a:t>
                    </a:fld>
                    <a:r>
                      <a:rPr lang="en-US" baseline="0"/>
                      <a:t> </a:t>
                    </a:r>
                    <a:fld id="{A0852D9B-43B9-4111-9B00-137F5E02D02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ED1F8E4D-0AD9-4939-8D84-807FE03DD460}" type="CELLRANGE">
                      <a:rPr lang="en-US"/>
                      <a:pPr/>
                      <a:t>[CELLRANGE]</a:t>
                    </a:fld>
                    <a:r>
                      <a:rPr lang="en-US" baseline="0"/>
                      <a:t> </a:t>
                    </a:r>
                    <a:fld id="{F56C109E-BA1F-4F38-8B88-DA1BC99FB5B6}" type="CATEGORYNAME">
                      <a:rPr lang="en-US" baseline="0"/>
                      <a:pPr/>
                      <a:t>[CATEGORY NAME]</a:t>
                    </a:fld>
                    <a:r>
                      <a:rPr lang="en-US" baseline="0"/>
                      <a:t> </a:t>
                    </a:r>
                    <a:fld id="{9E9B3466-C958-4C95-898C-86038A8A85E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CD2398C2-209E-4F32-846E-ABF972FE7B40}" type="CELLRANGE">
                      <a:rPr lang="en-US"/>
                      <a:pPr/>
                      <a:t>[CELLRANGE]</a:t>
                    </a:fld>
                    <a:r>
                      <a:rPr lang="en-US" baseline="0"/>
                      <a:t> </a:t>
                    </a:r>
                    <a:fld id="{4BA0D5F5-7507-4EEE-9B70-E04396B338F5}" type="CATEGORYNAME">
                      <a:rPr lang="en-US" baseline="0"/>
                      <a:pPr/>
                      <a:t>[CATEGORY NAME]</a:t>
                    </a:fld>
                    <a:r>
                      <a:rPr lang="en-US" baseline="0"/>
                      <a:t> </a:t>
                    </a:r>
                    <a:fld id="{9E7795E5-B601-4B11-8000-8369DFDFCEA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15B3BD38-125D-48AA-8610-B9FBA5CA03E3}" type="CELLRANGE">
                      <a:rPr lang="en-US"/>
                      <a:pPr/>
                      <a:t>[CELLRANGE]</a:t>
                    </a:fld>
                    <a:r>
                      <a:rPr lang="en-US" baseline="0"/>
                      <a:t> </a:t>
                    </a:r>
                    <a:fld id="{88A0B4C2-9227-4265-9596-239D6777CE82}" type="CATEGORYNAME">
                      <a:rPr lang="en-US" baseline="0"/>
                      <a:pPr/>
                      <a:t>[CATEGORY NAME]</a:t>
                    </a:fld>
                    <a:r>
                      <a:rPr lang="en-US" baseline="0"/>
                      <a:t> </a:t>
                    </a:r>
                    <a:fld id="{183B2DEA-920B-469D-9054-FA433EDA09E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78CF63C4-6F4D-4C71-A94D-7F2FE564E3FC}" type="CELLRANGE">
                      <a:rPr lang="en-US"/>
                      <a:pPr/>
                      <a:t>[CELLRANGE]</a:t>
                    </a:fld>
                    <a:r>
                      <a:rPr lang="en-US" baseline="0"/>
                      <a:t> </a:t>
                    </a:r>
                    <a:fld id="{4CD94179-C6E1-4636-9070-556005B2207D}" type="CATEGORYNAME">
                      <a:rPr lang="en-US" baseline="0"/>
                      <a:pPr/>
                      <a:t>[CATEGORY NAME]</a:t>
                    </a:fld>
                    <a:r>
                      <a:rPr lang="en-US" baseline="0"/>
                      <a:t> </a:t>
                    </a:r>
                    <a:fld id="{D72F765B-AC84-49B8-B7E9-AC95D001E5E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259D771B-C015-4756-BA1E-2C9772B11AB8}" type="CELLRANGE">
                      <a:rPr lang="en-US"/>
                      <a:pPr/>
                      <a:t>[CELLRANGE]</a:t>
                    </a:fld>
                    <a:r>
                      <a:rPr lang="en-US" baseline="0"/>
                      <a:t> </a:t>
                    </a:r>
                    <a:fld id="{CD8413B3-32C8-48C5-8098-D506F8FFD198}" type="CATEGORYNAME">
                      <a:rPr lang="en-US" baseline="0"/>
                      <a:pPr/>
                      <a:t>[CATEGORY NAME]</a:t>
                    </a:fld>
                    <a:r>
                      <a:rPr lang="en-US" baseline="0"/>
                      <a:t> </a:t>
                    </a:r>
                    <a:fld id="{BC07FF73-542A-4F35-883C-97724963A5C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6667F309-9BE0-4691-B56A-945A1F583BB8}" type="CELLRANGE">
                      <a:rPr lang="en-US"/>
                      <a:pPr/>
                      <a:t>[CELLRANGE]</a:t>
                    </a:fld>
                    <a:r>
                      <a:rPr lang="en-US" baseline="0"/>
                      <a:t> </a:t>
                    </a:r>
                    <a:fld id="{97883708-732F-46C7-9DEA-BE8A04353236}" type="CATEGORYNAME">
                      <a:rPr lang="en-US" baseline="0"/>
                      <a:pPr/>
                      <a:t>[CATEGORY NAME]</a:t>
                    </a:fld>
                    <a:r>
                      <a:rPr lang="en-US" baseline="0"/>
                      <a:t> </a:t>
                    </a:r>
                    <a:fld id="{499A868A-D37D-4819-B0AF-A0F0F17B69F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5A255476-8F71-46B7-9370-96539015CF96}" type="CELLRANGE">
                      <a:rPr lang="en-US"/>
                      <a:pPr/>
                      <a:t>[CELLRANGE]</a:t>
                    </a:fld>
                    <a:r>
                      <a:rPr lang="en-US" baseline="0"/>
                      <a:t> </a:t>
                    </a:r>
                    <a:fld id="{C33A7418-407D-4C30-B6B0-C7A17FFBB0B4}" type="CATEGORYNAME">
                      <a:rPr lang="en-US" baseline="0"/>
                      <a:pPr/>
                      <a:t>[CATEGORY NAME]</a:t>
                    </a:fld>
                    <a:r>
                      <a:rPr lang="en-US" baseline="0"/>
                      <a:t> </a:t>
                    </a:r>
                    <a:fld id="{5F54F159-A7FB-42BE-AA34-0EC3FD5D47F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4A25DDC8-236A-44D2-A7DD-4E5ECB55374A}" type="CELLRANGE">
                      <a:rPr lang="en-US"/>
                      <a:pPr/>
                      <a:t>[CELLRANGE]</a:t>
                    </a:fld>
                    <a:r>
                      <a:rPr lang="en-US" baseline="0"/>
                      <a:t> </a:t>
                    </a:r>
                    <a:fld id="{45EAAD0B-CF95-4C90-9037-582E868EEAFC}" type="CATEGORYNAME">
                      <a:rPr lang="en-US" baseline="0"/>
                      <a:pPr/>
                      <a:t>[CATEGORY NAME]</a:t>
                    </a:fld>
                    <a:r>
                      <a:rPr lang="en-US" baseline="0"/>
                      <a:t> </a:t>
                    </a:r>
                    <a:fld id="{F816A269-2B46-4225-BB42-5580827075D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70649098-2659-4918-B86C-8DC8A44490A6}" type="CELLRANGE">
                      <a:rPr lang="en-US"/>
                      <a:pPr/>
                      <a:t>[CELLRANGE]</a:t>
                    </a:fld>
                    <a:r>
                      <a:rPr lang="en-US" baseline="0"/>
                      <a:t> </a:t>
                    </a:r>
                    <a:fld id="{B8E4ED17-1DF5-4421-BD7A-DB6AFA3F4A47}" type="CATEGORYNAME">
                      <a:rPr lang="en-US" baseline="0"/>
                      <a:pPr/>
                      <a:t>[CATEGORY NAME]</a:t>
                    </a:fld>
                    <a:r>
                      <a:rPr lang="en-US" baseline="0"/>
                      <a:t> </a:t>
                    </a:r>
                    <a:fld id="{0F230B47-481F-484E-84F4-29003B8779E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94D1B74B-5DE7-47B6-8F87-7BEB7F6649B7}" type="CELLRANGE">
                      <a:rPr lang="en-US"/>
                      <a:pPr/>
                      <a:t>[CELLRANGE]</a:t>
                    </a:fld>
                    <a:r>
                      <a:rPr lang="en-US" baseline="0"/>
                      <a:t> </a:t>
                    </a:r>
                    <a:fld id="{E48E3996-35C8-4178-B69E-74B5C56AF5AC}" type="CATEGORYNAME">
                      <a:rPr lang="en-US" baseline="0"/>
                      <a:pPr/>
                      <a:t>[CATEGORY NAME]</a:t>
                    </a:fld>
                    <a:r>
                      <a:rPr lang="en-US" baseline="0"/>
                      <a:t> </a:t>
                    </a:r>
                    <a:fld id="{BADD88B1-0EC0-4E51-AB1F-1DD6EC89B25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C6993692-84F8-4948-A459-B4B7EE12FC6A}" type="CELLRANGE">
                      <a:rPr lang="en-US"/>
                      <a:pPr/>
                      <a:t>[CELLRANGE]</a:t>
                    </a:fld>
                    <a:r>
                      <a:rPr lang="en-US" baseline="0"/>
                      <a:t> </a:t>
                    </a:r>
                    <a:fld id="{20044571-6E9A-47F2-AD08-1BFB58BE456D}" type="CATEGORYNAME">
                      <a:rPr lang="en-US" baseline="0"/>
                      <a:pPr/>
                      <a:t>[CATEGORY NAME]</a:t>
                    </a:fld>
                    <a:r>
                      <a:rPr lang="en-US" baseline="0"/>
                      <a:t> </a:t>
                    </a:r>
                    <a:fld id="{E68F5B29-E1B7-4DFC-AFD9-05F41DA4FB4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B3C4967C-1C35-42E9-8820-DE50FE3204A7}" type="CELLRANGE">
                      <a:rPr lang="en-US"/>
                      <a:pPr/>
                      <a:t>[CELLRANGE]</a:t>
                    </a:fld>
                    <a:r>
                      <a:rPr lang="en-US" baseline="0"/>
                      <a:t> </a:t>
                    </a:r>
                    <a:fld id="{7E0D5606-E415-480F-8834-CBA7DB369B55}" type="CATEGORYNAME">
                      <a:rPr lang="en-US" baseline="0"/>
                      <a:pPr/>
                      <a:t>[CATEGORY NAME]</a:t>
                    </a:fld>
                    <a:r>
                      <a:rPr lang="en-US" baseline="0"/>
                      <a:t> </a:t>
                    </a:r>
                    <a:fld id="{0C831EF5-DEFE-4A20-8878-C0827F7FB4F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Infects_0-14'!$N$43:$N$63</c:f>
              <c:strCache>
                <c:ptCount val="21"/>
                <c:pt idx="0">
                  <c:v>Nigeria</c:v>
                </c:pt>
                <c:pt idx="1">
                  <c:v>India</c:v>
                </c:pt>
                <c:pt idx="2">
                  <c:v>Kenya</c:v>
                </c:pt>
                <c:pt idx="3">
                  <c:v>Mozambique</c:v>
                </c:pt>
                <c:pt idx="4">
                  <c:v>United Republic of Tanzania</c:v>
                </c:pt>
                <c:pt idx="5">
                  <c:v>South Africa</c:v>
                </c:pt>
                <c:pt idx="6">
                  <c:v>Indonesia</c:v>
                </c:pt>
                <c:pt idx="7">
                  <c:v>Zimbabwe</c:v>
                </c:pt>
                <c:pt idx="8">
                  <c:v>Malawi</c:v>
                </c:pt>
                <c:pt idx="9">
                  <c:v>Zambia</c:v>
                </c:pt>
                <c:pt idx="10">
                  <c:v>Angola</c:v>
                </c:pt>
                <c:pt idx="11">
                  <c:v>Cameroon</c:v>
                </c:pt>
                <c:pt idx="12">
                  <c:v>Côte d’Ivoire</c:v>
                </c:pt>
                <c:pt idx="13">
                  <c:v>Uganda</c:v>
                </c:pt>
                <c:pt idx="14">
                  <c:v>Ethiopia</c:v>
                </c:pt>
                <c:pt idx="15">
                  <c:v>Democratic Republic of the Congo</c:v>
                </c:pt>
                <c:pt idx="16">
                  <c:v>Ghana</c:v>
                </c:pt>
                <c:pt idx="17">
                  <c:v>Mali</c:v>
                </c:pt>
                <c:pt idx="18">
                  <c:v>South Sudan</c:v>
                </c:pt>
                <c:pt idx="19">
                  <c:v>Chad</c:v>
                </c:pt>
                <c:pt idx="20">
                  <c:v>Rest of world</c:v>
                </c:pt>
              </c:strCache>
            </c:strRef>
          </c:cat>
          <c:val>
            <c:numRef>
              <c:f>'New Infects_0-14'!$O$43:$O$63</c:f>
              <c:numCache>
                <c:formatCode>General</c:formatCode>
                <c:ptCount val="21"/>
                <c:pt idx="0">
                  <c:v>40790</c:v>
                </c:pt>
                <c:pt idx="1">
                  <c:v>10383</c:v>
                </c:pt>
                <c:pt idx="2">
                  <c:v>6617</c:v>
                </c:pt>
                <c:pt idx="3">
                  <c:v>6564</c:v>
                </c:pt>
                <c:pt idx="4">
                  <c:v>6482</c:v>
                </c:pt>
                <c:pt idx="5">
                  <c:v>5053</c:v>
                </c:pt>
                <c:pt idx="6">
                  <c:v>4950</c:v>
                </c:pt>
                <c:pt idx="7">
                  <c:v>4939</c:v>
                </c:pt>
                <c:pt idx="8">
                  <c:v>4770</c:v>
                </c:pt>
                <c:pt idx="9">
                  <c:v>4710</c:v>
                </c:pt>
                <c:pt idx="10">
                  <c:v>4267</c:v>
                </c:pt>
                <c:pt idx="11">
                  <c:v>4107</c:v>
                </c:pt>
                <c:pt idx="12">
                  <c:v>3605</c:v>
                </c:pt>
                <c:pt idx="13">
                  <c:v>3487</c:v>
                </c:pt>
                <c:pt idx="14">
                  <c:v>3436</c:v>
                </c:pt>
                <c:pt idx="15">
                  <c:v>3297</c:v>
                </c:pt>
                <c:pt idx="16">
                  <c:v>2197</c:v>
                </c:pt>
                <c:pt idx="17">
                  <c:v>2069</c:v>
                </c:pt>
                <c:pt idx="18">
                  <c:v>1977</c:v>
                </c:pt>
                <c:pt idx="19">
                  <c:v>1973</c:v>
                </c:pt>
                <c:pt idx="20">
                  <c:v>20258.5317</c:v>
                </c:pt>
              </c:numCache>
            </c:numRef>
          </c:val>
          <c:extLst>
            <c:ext xmlns:c15="http://schemas.microsoft.com/office/drawing/2012/chart" uri="{02D57815-91ED-43cb-92C2-25804820EDAC}">
              <c15:datalabelsRange>
                <c15:f>'New Infects_0-14'!$P$43:$P$63</c15:f>
                <c15:dlblRangeCache>
                  <c:ptCount val="21"/>
                  <c:pt idx="0">
                    <c:v> 41,000 </c:v>
                  </c:pt>
                  <c:pt idx="2">
                    <c:v> 6,600 </c:v>
                  </c:pt>
                  <c:pt idx="3">
                    <c:v> 6,600 </c:v>
                  </c:pt>
                  <c:pt idx="4">
                    <c:v> 6,500 </c:v>
                  </c:pt>
                  <c:pt idx="5">
                    <c:v> 5,100 </c:v>
                  </c:pt>
                  <c:pt idx="6">
                    <c:v> 5,000 </c:v>
                  </c:pt>
                  <c:pt idx="7">
                    <c:v> 4,900 </c:v>
                  </c:pt>
                  <c:pt idx="8">
                    <c:v> 4,800 </c:v>
                  </c:pt>
                  <c:pt idx="9">
                    <c:v> 4,700 </c:v>
                  </c:pt>
                  <c:pt idx="10">
                    <c:v> 4,300 </c:v>
                  </c:pt>
                  <c:pt idx="11">
                    <c:v> 4,100 </c:v>
                  </c:pt>
                  <c:pt idx="12">
                    <c:v> 3,600 </c:v>
                  </c:pt>
                  <c:pt idx="13">
                    <c:v> 3,500 </c:v>
                  </c:pt>
                  <c:pt idx="15">
                    <c:v> 3,300 </c:v>
                  </c:pt>
                  <c:pt idx="16">
                    <c:v> 2,200 </c:v>
                  </c:pt>
                  <c:pt idx="17">
                    <c:v> 2,100 </c:v>
                  </c:pt>
                  <c:pt idx="18">
                    <c:v> 2,000 </c:v>
                  </c:pt>
                  <c:pt idx="19">
                    <c:v> 2,000 </c:v>
                  </c:pt>
                  <c:pt idx="20">
                    <c:v> 20,000 </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2000</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dPt>
            <c:idx val="0"/>
            <c:bubble3D val="0"/>
            <c:spPr>
              <a:solidFill>
                <a:srgbClr val="FFC000"/>
              </a:solidFill>
              <a:ln w="19050">
                <a:solidFill>
                  <a:schemeClr val="lt1"/>
                </a:solidFill>
              </a:ln>
              <a:effectLst/>
            </c:spPr>
          </c:dPt>
          <c:dPt>
            <c:idx val="1"/>
            <c:bubble3D val="0"/>
            <c:spPr>
              <a:solidFill>
                <a:srgbClr val="FF0066"/>
              </a:solidFill>
              <a:ln w="19050">
                <a:solidFill>
                  <a:schemeClr val="lt1"/>
                </a:solidFill>
              </a:ln>
              <a:effectLst/>
            </c:spPr>
          </c:dPt>
          <c:dPt>
            <c:idx val="2"/>
            <c:bubble3D val="0"/>
            <c:spPr>
              <a:solidFill>
                <a:srgbClr val="FFFF00"/>
              </a:solidFill>
              <a:ln w="19050">
                <a:solidFill>
                  <a:schemeClr val="lt1"/>
                </a:solidFill>
              </a:ln>
              <a:effectLst/>
            </c:spPr>
          </c:dPt>
          <c:dPt>
            <c:idx val="3"/>
            <c:bubble3D val="0"/>
            <c:spPr>
              <a:solidFill>
                <a:srgbClr val="00B050"/>
              </a:solidFill>
              <a:ln w="19050">
                <a:solidFill>
                  <a:schemeClr val="lt1"/>
                </a:solidFill>
              </a:ln>
              <a:effectLst/>
            </c:spPr>
          </c:dPt>
          <c:dPt>
            <c:idx val="4"/>
            <c:bubble3D val="0"/>
            <c:spPr>
              <a:solidFill>
                <a:srgbClr val="0070C0"/>
              </a:solidFill>
              <a:ln w="19050">
                <a:solidFill>
                  <a:schemeClr val="lt1"/>
                </a:solidFill>
              </a:ln>
              <a:effectLst/>
            </c:spPr>
          </c:dPt>
          <c:dPt>
            <c:idx val="5"/>
            <c:bubble3D val="0"/>
            <c:spPr>
              <a:solidFill>
                <a:srgbClr val="66FFFF"/>
              </a:solidFill>
              <a:ln w="19050">
                <a:solidFill>
                  <a:schemeClr val="lt1"/>
                </a:solidFill>
              </a:ln>
              <a:effectLst/>
            </c:spPr>
          </c:dPt>
          <c:dPt>
            <c:idx val="6"/>
            <c:bubble3D val="0"/>
            <c:spPr>
              <a:solidFill>
                <a:srgbClr val="CC99FF"/>
              </a:solidFill>
              <a:ln w="19050">
                <a:solidFill>
                  <a:schemeClr val="lt1"/>
                </a:solidFill>
              </a:ln>
              <a:effectLst/>
            </c:spPr>
          </c:dPt>
          <c:dPt>
            <c:idx val="7"/>
            <c:bubble3D val="0"/>
            <c:spPr>
              <a:solidFill>
                <a:srgbClr val="FF0000"/>
              </a:solidFill>
              <a:ln w="19050">
                <a:solidFill>
                  <a:schemeClr val="lt1"/>
                </a:solidFill>
              </a:ln>
              <a:effectLst/>
            </c:spPr>
          </c:dPt>
          <c:dPt>
            <c:idx val="8"/>
            <c:bubble3D val="0"/>
            <c:spPr>
              <a:solidFill>
                <a:srgbClr val="F4B084"/>
              </a:solidFill>
              <a:ln w="19050">
                <a:solidFill>
                  <a:schemeClr val="lt1"/>
                </a:solidFill>
              </a:ln>
              <a:effectLst/>
            </c:spPr>
          </c:dPt>
          <c:dPt>
            <c:idx val="9"/>
            <c:bubble3D val="0"/>
            <c:spPr>
              <a:solidFill>
                <a:srgbClr val="00B0F0"/>
              </a:solidFill>
              <a:ln w="19050">
                <a:solidFill>
                  <a:schemeClr val="lt1"/>
                </a:solidFill>
              </a:ln>
              <a:effectLst/>
            </c:spPr>
          </c:dPt>
          <c:dPt>
            <c:idx val="10"/>
            <c:bubble3D val="0"/>
            <c:spPr>
              <a:solidFill>
                <a:srgbClr val="0070C0"/>
              </a:solidFill>
              <a:ln w="19050">
                <a:solidFill>
                  <a:schemeClr val="lt1"/>
                </a:solidFill>
              </a:ln>
              <a:effectLst/>
            </c:spPr>
          </c:dPt>
          <c:dPt>
            <c:idx val="11"/>
            <c:bubble3D val="0"/>
            <c:spPr>
              <a:solidFill>
                <a:srgbClr val="00B0F0"/>
              </a:solidFill>
              <a:ln w="19050">
                <a:solidFill>
                  <a:schemeClr val="lt1"/>
                </a:solidFill>
              </a:ln>
              <a:effectLst/>
            </c:spPr>
          </c:dPt>
          <c:dPt>
            <c:idx val="12"/>
            <c:bubble3D val="0"/>
            <c:spPr>
              <a:solidFill>
                <a:srgbClr val="00B050"/>
              </a:solidFill>
              <a:ln w="19050">
                <a:solidFill>
                  <a:schemeClr val="lt1"/>
                </a:solidFill>
              </a:ln>
              <a:effectLst/>
            </c:spPr>
          </c:dPt>
          <c:dPt>
            <c:idx val="13"/>
            <c:bubble3D val="0"/>
            <c:spPr>
              <a:solidFill>
                <a:srgbClr val="FFC000"/>
              </a:solidFill>
              <a:ln w="19050">
                <a:solidFill>
                  <a:schemeClr val="lt1"/>
                </a:solidFill>
              </a:ln>
              <a:effectLst/>
            </c:spPr>
          </c:dPt>
          <c:dPt>
            <c:idx val="14"/>
            <c:bubble3D val="0"/>
            <c:spPr>
              <a:solidFill>
                <a:srgbClr val="7030A0"/>
              </a:solidFill>
              <a:ln w="19050">
                <a:solidFill>
                  <a:schemeClr val="lt1"/>
                </a:solidFill>
              </a:ln>
              <a:effectLst/>
            </c:spPr>
          </c:dPt>
          <c:dPt>
            <c:idx val="15"/>
            <c:bubble3D val="0"/>
            <c:spPr>
              <a:solidFill>
                <a:srgbClr val="FF0000"/>
              </a:solidFill>
              <a:ln w="19050">
                <a:solidFill>
                  <a:schemeClr val="lt1"/>
                </a:solidFill>
              </a:ln>
              <a:effectLst/>
            </c:spPr>
          </c:dPt>
          <c:dPt>
            <c:idx val="16"/>
            <c:bubble3D val="0"/>
            <c:spPr>
              <a:solidFill>
                <a:srgbClr val="C00000"/>
              </a:solidFill>
              <a:ln w="19050">
                <a:solidFill>
                  <a:schemeClr val="lt1"/>
                </a:solidFill>
              </a:ln>
              <a:effectLst/>
            </c:spPr>
          </c:dPt>
          <c:dPt>
            <c:idx val="17"/>
            <c:bubble3D val="0"/>
            <c:spPr>
              <a:solidFill>
                <a:srgbClr val="92D050"/>
              </a:solidFill>
              <a:ln w="19050">
                <a:solidFill>
                  <a:schemeClr val="lt1"/>
                </a:solidFill>
              </a:ln>
              <a:effectLst/>
            </c:spPr>
          </c:dPt>
          <c:dPt>
            <c:idx val="18"/>
            <c:bubble3D val="0"/>
            <c:spPr>
              <a:solidFill>
                <a:srgbClr val="FF0000"/>
              </a:solidFill>
              <a:ln w="19050">
                <a:solidFill>
                  <a:schemeClr val="lt1"/>
                </a:solidFill>
              </a:ln>
              <a:effectLst/>
            </c:spPr>
          </c:dPt>
          <c:dPt>
            <c:idx val="19"/>
            <c:bubble3D val="0"/>
            <c:spPr>
              <a:solidFill>
                <a:srgbClr val="FFFF0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3239FEB4-F057-41F2-9D20-46AFFCBFC277}" type="CELLRANGE">
                      <a:rPr lang="en-US"/>
                      <a:pPr/>
                      <a:t>[CELLRANGE]</a:t>
                    </a:fld>
                    <a:r>
                      <a:rPr lang="en-US" baseline="0"/>
                      <a:t> </a:t>
                    </a:r>
                    <a:fld id="{C7EEB484-2B50-4C85-9ED0-CB8E1142AD62}" type="CATEGORYNAME">
                      <a:rPr lang="en-US" baseline="0"/>
                      <a:pPr/>
                      <a:t>[CATEGORY NAME]</a:t>
                    </a:fld>
                    <a:r>
                      <a:rPr lang="en-US" baseline="0"/>
                      <a:t> </a:t>
                    </a:r>
                    <a:fld id="{B9E57CA5-84CF-40D3-8C94-8ADF65594ED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0A4A1745-388D-4679-9773-EB87A1F0076D}" type="CATEGORYNAME">
                      <a:rPr lang="en-US" baseline="0"/>
                      <a:pPr/>
                      <a:t>[CATEGORY NAME]</a:t>
                    </a:fld>
                    <a:r>
                      <a:rPr lang="en-US" baseline="0"/>
                      <a:t> </a:t>
                    </a:r>
                    <a:fld id="{FE9E8A9D-7376-42A8-BB9A-AB519A33984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
              <c:layout/>
              <c:tx>
                <c:rich>
                  <a:bodyPr/>
                  <a:lstStyle/>
                  <a:p>
                    <a:fld id="{855AC038-E8B5-457C-B4C3-A34682E758CA}" type="CELLRANGE">
                      <a:rPr lang="en-US"/>
                      <a:pPr/>
                      <a:t>[CELLRANGE]</a:t>
                    </a:fld>
                    <a:r>
                      <a:rPr lang="en-US" baseline="0"/>
                      <a:t> </a:t>
                    </a:r>
                    <a:fld id="{012598E1-C947-4E42-8B2F-4D056511B6C5}" type="CATEGORYNAME">
                      <a:rPr lang="en-US" baseline="0"/>
                      <a:pPr/>
                      <a:t>[CATEGORY NAME]</a:t>
                    </a:fld>
                    <a:r>
                      <a:rPr lang="en-US" baseline="0"/>
                      <a:t> </a:t>
                    </a:r>
                    <a:fld id="{E4A1B26D-1A10-4247-AC6A-BABFE8AE8E9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1C7712A4-DEA4-4370-AC93-9EF02C3DE24C}" type="CELLRANGE">
                      <a:rPr lang="en-US"/>
                      <a:pPr/>
                      <a:t>[CELLRANGE]</a:t>
                    </a:fld>
                    <a:r>
                      <a:rPr lang="en-US" baseline="0"/>
                      <a:t> </a:t>
                    </a:r>
                    <a:fld id="{FA5B875C-2BE5-4163-ACF2-EA08E69681C4}" type="CATEGORYNAME">
                      <a:rPr lang="en-US" baseline="0"/>
                      <a:pPr/>
                      <a:t>[CATEGORY NAME]</a:t>
                    </a:fld>
                    <a:r>
                      <a:rPr lang="en-US" baseline="0"/>
                      <a:t> </a:t>
                    </a:r>
                    <a:fld id="{A265834E-7A96-4A04-A488-43BAC794CD2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3E26B4C7-A399-4C0C-8A03-D3E9CA21BC22}" type="CELLRANGE">
                      <a:rPr lang="en-US"/>
                      <a:pPr/>
                      <a:t>[CELLRANGE]</a:t>
                    </a:fld>
                    <a:r>
                      <a:rPr lang="en-US" baseline="0"/>
                      <a:t> </a:t>
                    </a:r>
                    <a:fld id="{60FF3B8E-CAB5-4C73-95E9-4D4622D40D72}" type="CATEGORYNAME">
                      <a:rPr lang="en-US" baseline="0"/>
                      <a:pPr/>
                      <a:t>[CATEGORY NAME]</a:t>
                    </a:fld>
                    <a:r>
                      <a:rPr lang="en-US" baseline="0"/>
                      <a:t> </a:t>
                    </a:r>
                    <a:fld id="{22EC0469-F747-493A-BF6E-3FEECD3416B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08926B73-7FBE-45B2-B146-2F9631DAEB04}" type="CELLRANGE">
                      <a:rPr lang="en-US"/>
                      <a:pPr/>
                      <a:t>[CELLRANGE]</a:t>
                    </a:fld>
                    <a:r>
                      <a:rPr lang="en-US" baseline="0"/>
                      <a:t> </a:t>
                    </a:r>
                    <a:fld id="{CAA2CF99-E672-4F9B-A461-4A29F95F492F}" type="CATEGORYNAME">
                      <a:rPr lang="en-US" baseline="0"/>
                      <a:pPr/>
                      <a:t>[CATEGORY NAME]</a:t>
                    </a:fld>
                    <a:r>
                      <a:rPr lang="en-US" baseline="0"/>
                      <a:t> </a:t>
                    </a:r>
                    <a:fld id="{FA3F8836-5D17-44F3-8566-80B5E83D2B9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A3DA6CBE-7300-44E2-876C-E15714ECB454}" type="CELLRANGE">
                      <a:rPr lang="en-US"/>
                      <a:pPr/>
                      <a:t>[CELLRANGE]</a:t>
                    </a:fld>
                    <a:r>
                      <a:rPr lang="en-US" baseline="0"/>
                      <a:t> </a:t>
                    </a:r>
                    <a:fld id="{2EF70B90-782E-4126-AB79-54ED6FF541E1}" type="CATEGORYNAME">
                      <a:rPr lang="en-US" baseline="0"/>
                      <a:pPr/>
                      <a:t>[CATEGORY NAME]</a:t>
                    </a:fld>
                    <a:r>
                      <a:rPr lang="en-US" baseline="0"/>
                      <a:t> </a:t>
                    </a:r>
                    <a:fld id="{1ED863C6-7A72-4C5B-9AE0-96DDDC62FE8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C11BE68F-A6AF-4F09-B104-E104A438BA5E}" type="CELLRANGE">
                      <a:rPr lang="en-US"/>
                      <a:pPr/>
                      <a:t>[CELLRANGE]</a:t>
                    </a:fld>
                    <a:r>
                      <a:rPr lang="en-US" baseline="0"/>
                      <a:t> </a:t>
                    </a:r>
                    <a:fld id="{B61856BD-71AC-4D50-875B-66AA52271708}" type="CATEGORYNAME">
                      <a:rPr lang="en-US" baseline="0"/>
                      <a:pPr/>
                      <a:t>[CATEGORY NAME]</a:t>
                    </a:fld>
                    <a:r>
                      <a:rPr lang="en-US" baseline="0"/>
                      <a:t> </a:t>
                    </a:r>
                    <a:fld id="{3D5407BC-DB4E-4EA2-92D9-E8A626962E3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E1EE6ED4-90E7-4B88-BA0F-C2AE8BCC2992}" type="CELLRANGE">
                      <a:rPr lang="en-US"/>
                      <a:pPr/>
                      <a:t>[CELLRANGE]</a:t>
                    </a:fld>
                    <a:r>
                      <a:rPr lang="en-US" baseline="0"/>
                      <a:t> </a:t>
                    </a:r>
                    <a:fld id="{EFC6B88E-8EDD-4546-8C8B-3E26C655D7DA}" type="CATEGORYNAME">
                      <a:rPr lang="en-US" baseline="0"/>
                      <a:pPr/>
                      <a:t>[CATEGORY NAME]</a:t>
                    </a:fld>
                    <a:r>
                      <a:rPr lang="en-US" baseline="0"/>
                      <a:t> </a:t>
                    </a:r>
                    <a:fld id="{D58FA687-F92B-44C5-A4A6-2C30F39E5F0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C97F3D37-79DE-4292-ADA5-99E9489EBFCD}" type="CELLRANGE">
                      <a:rPr lang="en-US"/>
                      <a:pPr/>
                      <a:t>[CELLRANGE]</a:t>
                    </a:fld>
                    <a:r>
                      <a:rPr lang="en-US" baseline="0"/>
                      <a:t> </a:t>
                    </a:r>
                    <a:fld id="{917CA222-6606-4A94-AD0A-A7073004958B}" type="CATEGORYNAME">
                      <a:rPr lang="en-US" baseline="0"/>
                      <a:pPr/>
                      <a:t>[CATEGORY NAME]</a:t>
                    </a:fld>
                    <a:r>
                      <a:rPr lang="en-US" baseline="0"/>
                      <a:t> </a:t>
                    </a:r>
                    <a:fld id="{B973EB61-B107-4D07-BD09-16BF5B0ACD9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116C961F-AFA7-4575-AA2E-3DCDCD131DA1}" type="CELLRANGE">
                      <a:rPr lang="en-US"/>
                      <a:pPr/>
                      <a:t>[CELLRANGE]</a:t>
                    </a:fld>
                    <a:r>
                      <a:rPr lang="en-US" baseline="0"/>
                      <a:t> </a:t>
                    </a:r>
                    <a:fld id="{46B28798-D5A5-4987-9016-3BE5EE0BC0CA}" type="CATEGORYNAME">
                      <a:rPr lang="en-US" baseline="0"/>
                      <a:pPr/>
                      <a:t>[CATEGORY NAME]</a:t>
                    </a:fld>
                    <a:r>
                      <a:rPr lang="en-US" baseline="0"/>
                      <a:t> </a:t>
                    </a:r>
                    <a:fld id="{4C79A54A-1FC5-412A-9C60-A5E604272E3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5DEAD6FA-CCAD-42E6-AF5E-1BE1DE5E4517}" type="CELLRANGE">
                      <a:rPr lang="en-US"/>
                      <a:pPr/>
                      <a:t>[CELLRANGE]</a:t>
                    </a:fld>
                    <a:r>
                      <a:rPr lang="en-US" baseline="0"/>
                      <a:t> </a:t>
                    </a:r>
                    <a:fld id="{1935C6D3-E0E1-499A-BDD3-3A7181F0B44A}" type="CATEGORYNAME">
                      <a:rPr lang="en-US" baseline="0"/>
                      <a:pPr/>
                      <a:t>[CATEGORY NAME]</a:t>
                    </a:fld>
                    <a:r>
                      <a:rPr lang="en-US" baseline="0"/>
                      <a:t> </a:t>
                    </a:r>
                    <a:fld id="{5814340B-17BC-4E63-9963-3DA081493E6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97CDED9E-6DC9-4833-B34B-354274C55C03}" type="CELLRANGE">
                      <a:rPr lang="en-US"/>
                      <a:pPr/>
                      <a:t>[CELLRANGE]</a:t>
                    </a:fld>
                    <a:r>
                      <a:rPr lang="en-US" baseline="0"/>
                      <a:t> </a:t>
                    </a:r>
                    <a:fld id="{B9851FFA-7E78-4AFB-943B-943B3591A04C}" type="CATEGORYNAME">
                      <a:rPr lang="en-US" baseline="0"/>
                      <a:pPr/>
                      <a:t>[CATEGORY NAME]</a:t>
                    </a:fld>
                    <a:r>
                      <a:rPr lang="en-US" baseline="0"/>
                      <a:t> </a:t>
                    </a:r>
                    <a:fld id="{C41988A0-B183-4522-91D6-DA53A07CC3E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152C4A03-8637-4CEA-9006-0D4D57E960C5}" type="CELLRANGE">
                      <a:rPr lang="en-US"/>
                      <a:pPr/>
                      <a:t>[CELLRANGE]</a:t>
                    </a:fld>
                    <a:r>
                      <a:rPr lang="en-US" baseline="0"/>
                      <a:t> </a:t>
                    </a:r>
                    <a:fld id="{D901F5B1-0F34-4697-9DDE-4CF9DA33DFB9}" type="CATEGORYNAME">
                      <a:rPr lang="en-US" baseline="0"/>
                      <a:pPr/>
                      <a:t>[CATEGORY NAME]</a:t>
                    </a:fld>
                    <a:r>
                      <a:rPr lang="en-US" baseline="0"/>
                      <a:t> </a:t>
                    </a:r>
                    <a:fld id="{32E59F0A-0E64-4E1E-A439-4528A048C83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74FFDC6F-1EA1-476D-9618-EC15D82FC518}" type="CELLRANGE">
                      <a:rPr lang="en-US"/>
                      <a:pPr/>
                      <a:t>[CELLRANGE]</a:t>
                    </a:fld>
                    <a:r>
                      <a:rPr lang="en-US" baseline="0"/>
                      <a:t> </a:t>
                    </a:r>
                    <a:fld id="{7E33E3E7-4CF7-47A4-98CE-5B7E842FB910}" type="CATEGORYNAME">
                      <a:rPr lang="en-US" baseline="0"/>
                      <a:pPr/>
                      <a:t>[CATEGORY NAME]</a:t>
                    </a:fld>
                    <a:r>
                      <a:rPr lang="en-US" baseline="0"/>
                      <a:t> </a:t>
                    </a:r>
                    <a:fld id="{C54667EF-6B09-4CF0-A0A0-A7A992331BF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B208FA13-5107-4C07-998B-B8FAF77EB1F5}" type="CELLRANGE">
                      <a:rPr lang="en-US"/>
                      <a:pPr/>
                      <a:t>[CELLRANGE]</a:t>
                    </a:fld>
                    <a:r>
                      <a:rPr lang="en-US" baseline="0"/>
                      <a:t> </a:t>
                    </a:r>
                    <a:fld id="{427353E8-A2C4-479F-8510-07DF4F5D87A0}" type="CATEGORYNAME">
                      <a:rPr lang="en-US" baseline="0"/>
                      <a:pPr/>
                      <a:t>[CATEGORY NAME]</a:t>
                    </a:fld>
                    <a:r>
                      <a:rPr lang="en-US" baseline="0"/>
                      <a:t> </a:t>
                    </a:r>
                    <a:fld id="{EDA9CE18-40D4-4F9A-8B7A-337983A0961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99A937C3-1066-49F4-85A4-A0B102421CE3}" type="CELLRANGE">
                      <a:rPr lang="en-US"/>
                      <a:pPr/>
                      <a:t>[CELLRANGE]</a:t>
                    </a:fld>
                    <a:r>
                      <a:rPr lang="en-US" baseline="0"/>
                      <a:t> </a:t>
                    </a:r>
                    <a:fld id="{6C832889-E6CE-40EA-B037-C80606E2FF3C}" type="CATEGORYNAME">
                      <a:rPr lang="en-US" baseline="0"/>
                      <a:pPr/>
                      <a:t>[CATEGORY NAME]</a:t>
                    </a:fld>
                    <a:r>
                      <a:rPr lang="en-US" baseline="0"/>
                      <a:t> </a:t>
                    </a:r>
                    <a:fld id="{2B3A5A02-3FE2-4504-858D-02033CC431F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752999A7-7F96-4AB4-B589-65057BD9F1B6}" type="CELLRANGE">
                      <a:rPr lang="en-US"/>
                      <a:pPr/>
                      <a:t>[CELLRANGE]</a:t>
                    </a:fld>
                    <a:r>
                      <a:rPr lang="en-US" baseline="0"/>
                      <a:t> </a:t>
                    </a:r>
                    <a:fld id="{47E163BC-57CF-4AE8-A9E3-D2F6C237A3C1}" type="CATEGORYNAME">
                      <a:rPr lang="en-US" baseline="0"/>
                      <a:pPr/>
                      <a:t>[CATEGORY NAME]</a:t>
                    </a:fld>
                    <a:r>
                      <a:rPr lang="en-US" baseline="0"/>
                      <a:t> </a:t>
                    </a:r>
                    <a:fld id="{AA9AAE6B-829B-467F-8F08-973776785C8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8A305D46-B476-4FC2-8C59-180CBAE10910}" type="CELLRANGE">
                      <a:rPr lang="en-US"/>
                      <a:pPr/>
                      <a:t>[CELLRANGE]</a:t>
                    </a:fld>
                    <a:r>
                      <a:rPr lang="en-US" baseline="0"/>
                      <a:t> </a:t>
                    </a:r>
                    <a:fld id="{7FC9B94E-390A-4A8E-8A2C-4C11CE63DFEB}" type="CATEGORYNAME">
                      <a:rPr lang="en-US" baseline="0"/>
                      <a:pPr/>
                      <a:t>[CATEGORY NAME]</a:t>
                    </a:fld>
                    <a:r>
                      <a:rPr lang="en-US" baseline="0"/>
                      <a:t> </a:t>
                    </a:r>
                    <a:fld id="{C95AEA2C-44F9-4AA6-B354-C5E908D3EEA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FD7FFD4D-C019-4E45-B4AD-B8DBF07B4C64}" type="CELLRANGE">
                      <a:rPr lang="en-US"/>
                      <a:pPr/>
                      <a:t>[CELLRANGE]</a:t>
                    </a:fld>
                    <a:r>
                      <a:rPr lang="en-US" baseline="0"/>
                      <a:t> </a:t>
                    </a:r>
                    <a:fld id="{D92B1F7D-CAE7-4B24-BBC7-8367F9518117}" type="CATEGORYNAME">
                      <a:rPr lang="en-US" baseline="0"/>
                      <a:pPr/>
                      <a:t>[CATEGORY NAME]</a:t>
                    </a:fld>
                    <a:r>
                      <a:rPr lang="en-US" baseline="0"/>
                      <a:t> </a:t>
                    </a:r>
                    <a:fld id="{C8DE8362-A915-4B7E-9C3C-09A471ABC0B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AA38B454-B98E-448A-9B6D-94C2B24BC454}" type="CELLRANGE">
                      <a:rPr lang="en-US"/>
                      <a:pPr/>
                      <a:t>[CELLRANGE]</a:t>
                    </a:fld>
                    <a:r>
                      <a:rPr lang="en-US" baseline="0"/>
                      <a:t> </a:t>
                    </a:r>
                    <a:fld id="{12D0A78E-4F1F-4D69-8181-C58654EC3911}" type="CATEGORYNAME">
                      <a:rPr lang="en-US" baseline="0"/>
                      <a:pPr/>
                      <a:t>[CATEGORY NAME]</a:t>
                    </a:fld>
                    <a:r>
                      <a:rPr lang="en-US" baseline="0"/>
                      <a:t> </a:t>
                    </a:r>
                    <a:fld id="{8BDB30E7-4F72-4574-8059-DB972BBD950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Infects_0-14'!$B$43:$B$63</c:f>
              <c:strCache>
                <c:ptCount val="21"/>
                <c:pt idx="0">
                  <c:v>South Africa</c:v>
                </c:pt>
                <c:pt idx="1">
                  <c:v>Nigeria</c:v>
                </c:pt>
                <c:pt idx="2">
                  <c:v>Kenya</c:v>
                </c:pt>
                <c:pt idx="3">
                  <c:v>United Republic of Tanzania</c:v>
                </c:pt>
                <c:pt idx="4">
                  <c:v>Ethiopia</c:v>
                </c:pt>
                <c:pt idx="5">
                  <c:v>Zimbabwe</c:v>
                </c:pt>
                <c:pt idx="6">
                  <c:v>Malawi</c:v>
                </c:pt>
                <c:pt idx="7">
                  <c:v>India</c:v>
                </c:pt>
                <c:pt idx="8">
                  <c:v>Uganda</c:v>
                </c:pt>
                <c:pt idx="9">
                  <c:v>Zambia</c:v>
                </c:pt>
                <c:pt idx="10">
                  <c:v>Mozambique</c:v>
                </c:pt>
                <c:pt idx="11">
                  <c:v>Democratic Republic of the Congo</c:v>
                </c:pt>
                <c:pt idx="12">
                  <c:v>Côte d’Ivoire</c:v>
                </c:pt>
                <c:pt idx="13">
                  <c:v>Cameroon</c:v>
                </c:pt>
                <c:pt idx="14">
                  <c:v>Ghana</c:v>
                </c:pt>
                <c:pt idx="15">
                  <c:v>Rwanda</c:v>
                </c:pt>
                <c:pt idx="16">
                  <c:v>Haiti</c:v>
                </c:pt>
                <c:pt idx="17">
                  <c:v>Chad</c:v>
                </c:pt>
                <c:pt idx="18">
                  <c:v>Burkina Faso</c:v>
                </c:pt>
                <c:pt idx="19">
                  <c:v>Central African Republic</c:v>
                </c:pt>
                <c:pt idx="20">
                  <c:v>Rest of world</c:v>
                </c:pt>
              </c:strCache>
            </c:strRef>
          </c:cat>
          <c:val>
            <c:numRef>
              <c:f>'New Infects_0-14'!$C$43:$C$63</c:f>
              <c:numCache>
                <c:formatCode>General</c:formatCode>
                <c:ptCount val="21"/>
                <c:pt idx="0">
                  <c:v>78881</c:v>
                </c:pt>
                <c:pt idx="1">
                  <c:v>56037</c:v>
                </c:pt>
                <c:pt idx="2">
                  <c:v>39448</c:v>
                </c:pt>
                <c:pt idx="3">
                  <c:v>32374</c:v>
                </c:pt>
                <c:pt idx="4">
                  <c:v>31301</c:v>
                </c:pt>
                <c:pt idx="5">
                  <c:v>26111</c:v>
                </c:pt>
                <c:pt idx="6">
                  <c:v>24597</c:v>
                </c:pt>
                <c:pt idx="7">
                  <c:v>24422</c:v>
                </c:pt>
                <c:pt idx="8">
                  <c:v>24317</c:v>
                </c:pt>
                <c:pt idx="9">
                  <c:v>22893</c:v>
                </c:pt>
                <c:pt idx="10">
                  <c:v>17278</c:v>
                </c:pt>
                <c:pt idx="11">
                  <c:v>12524</c:v>
                </c:pt>
                <c:pt idx="12">
                  <c:v>9332</c:v>
                </c:pt>
                <c:pt idx="13">
                  <c:v>9284</c:v>
                </c:pt>
                <c:pt idx="14">
                  <c:v>5444</c:v>
                </c:pt>
                <c:pt idx="15">
                  <c:v>4846</c:v>
                </c:pt>
                <c:pt idx="16">
                  <c:v>4099</c:v>
                </c:pt>
                <c:pt idx="17">
                  <c:v>4021</c:v>
                </c:pt>
                <c:pt idx="18">
                  <c:v>3682</c:v>
                </c:pt>
                <c:pt idx="19">
                  <c:v>3633</c:v>
                </c:pt>
                <c:pt idx="20">
                  <c:v>55326.311099999999</c:v>
                </c:pt>
              </c:numCache>
            </c:numRef>
          </c:val>
          <c:extLst>
            <c:ext xmlns:c15="http://schemas.microsoft.com/office/drawing/2012/chart" uri="{02D57815-91ED-43cb-92C2-25804820EDAC}">
              <c15:datalabelsRange>
                <c15:f>'New Infects_0-14'!$D$43:$D$63</c15:f>
                <c15:dlblRangeCache>
                  <c:ptCount val="21"/>
                  <c:pt idx="0">
                    <c:v> 79,000 </c:v>
                  </c:pt>
                  <c:pt idx="1">
                    <c:v> 56,000 </c:v>
                  </c:pt>
                  <c:pt idx="2">
                    <c:v> 39,000 </c:v>
                  </c:pt>
                  <c:pt idx="3">
                    <c:v> 32,000 </c:v>
                  </c:pt>
                  <c:pt idx="5">
                    <c:v> 26,000 </c:v>
                  </c:pt>
                  <c:pt idx="6">
                    <c:v> 25,000 </c:v>
                  </c:pt>
                  <c:pt idx="8">
                    <c:v> 24,000 </c:v>
                  </c:pt>
                  <c:pt idx="9">
                    <c:v> 23,000 </c:v>
                  </c:pt>
                  <c:pt idx="10">
                    <c:v> 17,000 </c:v>
                  </c:pt>
                  <c:pt idx="11">
                    <c:v> 13,000 </c:v>
                  </c:pt>
                  <c:pt idx="12">
                    <c:v> 9,300 </c:v>
                  </c:pt>
                  <c:pt idx="13">
                    <c:v> 9,300 </c:v>
                  </c:pt>
                  <c:pt idx="14">
                    <c:v> 5,400 </c:v>
                  </c:pt>
                  <c:pt idx="15">
                    <c:v> 4,800 </c:v>
                  </c:pt>
                  <c:pt idx="16">
                    <c:v> 4,100 </c:v>
                  </c:pt>
                  <c:pt idx="17">
                    <c:v> 4,000 </c:v>
                  </c:pt>
                  <c:pt idx="18">
                    <c:v> 3,700 </c:v>
                  </c:pt>
                  <c:pt idx="19">
                    <c:v> 3,600 </c:v>
                  </c:pt>
                  <c:pt idx="20">
                    <c:v> 55,000 </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new HIV infections among children aged 0–14, by UNICEF regions,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3196712824690016"/>
          <c:y val="0.372544330315836"/>
          <c:w val="0.52836390623585849"/>
          <c:h val="0.56332907776299557"/>
        </c:manualLayout>
      </c:layout>
      <c:pieChart>
        <c:varyColors val="1"/>
        <c:ser>
          <c:idx val="0"/>
          <c:order val="0"/>
          <c:tx>
            <c:strRef>
              <c:f>'New Infections_0-14_All reg'!$B$38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Lbls>
            <c:dLbl>
              <c:idx val="0"/>
              <c:layout/>
              <c:tx>
                <c:rich>
                  <a:bodyPr/>
                  <a:lstStyle/>
                  <a:p>
                    <a:fld id="{96C095DF-574E-480E-B187-6BF2B02843B3}" type="CELLRANGE">
                      <a:rPr lang="en-US"/>
                      <a:pPr/>
                      <a:t>[CELLRANGE]</a:t>
                    </a:fld>
                    <a:r>
                      <a:rPr lang="en-US" baseline="0"/>
                      <a:t> </a:t>
                    </a:r>
                    <a:fld id="{D63FDA1F-4AFA-448C-B7B4-384A4104ECDC}" type="CATEGORYNAME">
                      <a:rPr lang="en-US" baseline="0"/>
                      <a:pPr/>
                      <a:t>[CATEGORY NAME]</a:t>
                    </a:fld>
                    <a:r>
                      <a:rPr lang="en-US" baseline="0"/>
                      <a:t> </a:t>
                    </a:r>
                    <a:fld id="{8802FF50-F4F9-4AB4-A133-7C7627B3240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85382CEC-43EB-49A4-8605-CB84C80E8A62}" type="CELLRANGE">
                      <a:rPr lang="en-US"/>
                      <a:pPr/>
                      <a:t>[CELLRANGE]</a:t>
                    </a:fld>
                    <a:r>
                      <a:rPr lang="en-US" baseline="0"/>
                      <a:t> </a:t>
                    </a:r>
                    <a:fld id="{29700EC6-21F0-47E7-BCB1-02C86D7BCECE}" type="CATEGORYNAME">
                      <a:rPr lang="en-US" baseline="0"/>
                      <a:pPr/>
                      <a:t>[CATEGORY NAME]</a:t>
                    </a:fld>
                    <a:r>
                      <a:rPr lang="en-US" baseline="0"/>
                      <a:t> </a:t>
                    </a:r>
                    <a:fld id="{E8E41B60-4EC1-4632-859D-DB7D085C0BA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manualLayout>
                  <c:x val="-7.2652583944248353E-2"/>
                  <c:y val="5.1174609977673306E-2"/>
                </c:manualLayout>
              </c:layout>
              <c:tx>
                <c:rich>
                  <a:bodyPr/>
                  <a:lstStyle/>
                  <a:p>
                    <a:fld id="{93D3600A-A22B-49CD-A7A8-23DAF24EA84F}" type="CELLRANGE">
                      <a:rPr lang="en-US" baseline="0"/>
                      <a:pPr/>
                      <a:t>[CELLRANGE]</a:t>
                    </a:fld>
                    <a:r>
                      <a:rPr lang="en-US" baseline="0"/>
                      <a:t> </a:t>
                    </a:r>
                    <a:fld id="{197C8BF9-B07E-4002-A2CD-90310B4DF816}" type="CATEGORYNAME">
                      <a:rPr lang="en-US" baseline="0"/>
                      <a:pPr/>
                      <a:t>[CATEGORY NAME]</a:t>
                    </a:fld>
                    <a:r>
                      <a:rPr lang="en-US" baseline="0"/>
                      <a:t> </a:t>
                    </a:r>
                    <a:fld id="{EA67F89A-2DE9-4CC1-ABB7-F45CDC929B6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3"/>
              <c:layout>
                <c:manualLayout>
                  <c:x val="-5.7672621956738182E-2"/>
                  <c:y val="2.4144662012557973E-2"/>
                </c:manualLayout>
              </c:layout>
              <c:tx>
                <c:rich>
                  <a:bodyPr/>
                  <a:lstStyle/>
                  <a:p>
                    <a:fld id="{E06911D3-A0AB-45E9-A1FA-F4A5675A922A}" type="CELLRANGE">
                      <a:rPr lang="en-US" baseline="0"/>
                      <a:pPr/>
                      <a:t>[CELLRANGE]</a:t>
                    </a:fld>
                    <a:r>
                      <a:rPr lang="en-US" baseline="0"/>
                      <a:t> </a:t>
                    </a:r>
                    <a:fld id="{C1D11AE6-1E7B-4565-90B8-074C145E11EB}" type="CATEGORYNAME">
                      <a:rPr lang="en-US" baseline="0"/>
                      <a:pPr/>
                      <a:t>[CATEGORY NAME]</a:t>
                    </a:fld>
                    <a:r>
                      <a:rPr lang="en-US" baseline="0"/>
                      <a:t> </a:t>
                    </a:r>
                    <a:fld id="{DD549EF9-EFB3-4A66-BCC1-B885F79863A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4"/>
              <c:layout/>
              <c:tx>
                <c:rich>
                  <a:bodyPr/>
                  <a:lstStyle/>
                  <a:p>
                    <a:fld id="{6802E295-AAEE-437E-937C-AB281397D388}" type="CELLRANGE">
                      <a:rPr lang="en-US"/>
                      <a:pPr/>
                      <a:t>[CELLRANGE]</a:t>
                    </a:fld>
                    <a:r>
                      <a:rPr lang="en-US" baseline="0"/>
                      <a:t> </a:t>
                    </a:r>
                    <a:fld id="{44A554D8-8216-4FEA-8023-1A625C6F60E8}" type="CATEGORYNAME">
                      <a:rPr lang="en-US" baseline="0"/>
                      <a:pPr/>
                      <a:t>[CATEGORY NAME]</a:t>
                    </a:fld>
                    <a:r>
                      <a:rPr lang="en-US" baseline="0"/>
                      <a:t> </a:t>
                    </a:r>
                    <a:fld id="{8D5A105C-F745-41E3-88FF-4B030F5BF8A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7DFB95F5-DB52-4388-8545-BA462A2E9B3C}" type="CELLRANGE">
                      <a:rPr lang="en-US"/>
                      <a:pPr/>
                      <a:t>[CELLRANGE]</a:t>
                    </a:fld>
                    <a:r>
                      <a:rPr lang="en-US" baseline="0"/>
                      <a:t> </a:t>
                    </a:r>
                    <a:fld id="{ED905DB2-0C04-46C9-8638-517DA65FCF69}" type="CATEGORYNAME">
                      <a:rPr lang="en-US" baseline="0"/>
                      <a:pPr/>
                      <a:t>[CATEGORY NAME]</a:t>
                    </a:fld>
                    <a:r>
                      <a:rPr lang="en-US" baseline="0"/>
                      <a:t> </a:t>
                    </a:r>
                    <a:fld id="{96226874-3362-406A-A4B5-88E3D08CDD3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F1836AD7-804B-40C9-80C3-4DA5B5051310}" type="CELLRANGE">
                      <a:rPr lang="en-US"/>
                      <a:pPr/>
                      <a:t>[CELLRANGE]</a:t>
                    </a:fld>
                    <a:r>
                      <a:rPr lang="en-US" baseline="0"/>
                      <a:t> </a:t>
                    </a:r>
                    <a:fld id="{3516573C-96A7-43D9-993E-F09376036ACE}" type="CATEGORYNAME">
                      <a:rPr lang="en-US" baseline="0"/>
                      <a:pPr/>
                      <a:t>[CATEGORY NAME]</a:t>
                    </a:fld>
                    <a:r>
                      <a:rPr lang="en-US" baseline="0"/>
                      <a:t> </a:t>
                    </a:r>
                    <a:fld id="{00B7DFD8-EA05-45B4-818A-42A4AD0E937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manualLayout>
                  <c:x val="0.16841198298488544"/>
                  <c:y val="1.2825843318535847E-2"/>
                </c:manualLayout>
              </c:layout>
              <c:tx>
                <c:rich>
                  <a:bodyPr/>
                  <a:lstStyle/>
                  <a:p>
                    <a:fld id="{E7E53B46-1924-467A-B6CB-1B683997A85B}" type="CELLRANGE">
                      <a:rPr lang="en-US"/>
                      <a:pPr/>
                      <a:t>[CELLRANGE]</a:t>
                    </a:fld>
                    <a:r>
                      <a:rPr lang="en-US" baseline="0"/>
                      <a:t> </a:t>
                    </a:r>
                    <a:fld id="{95290162-84C8-4CF9-9D9D-EAA0851C57FF}"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Infections_0-14_All reg'!$A$39:$A$46</c:f>
              <c:strCache>
                <c:ptCount val="8"/>
                <c:pt idx="0">
                  <c:v>Western and Central Africa</c:v>
                </c:pt>
                <c:pt idx="1">
                  <c:v>Eastern and Southern Africa</c:v>
                </c:pt>
                <c:pt idx="2">
                  <c:v>South Asia</c:v>
                </c:pt>
                <c:pt idx="3">
                  <c:v>East Asia and the Pacific</c:v>
                </c:pt>
                <c:pt idx="4">
                  <c:v>Latin America and the Caribbean</c:v>
                </c:pt>
                <c:pt idx="5">
                  <c:v>Middle East and North Africa</c:v>
                </c:pt>
                <c:pt idx="6">
                  <c:v>CEE/CIS</c:v>
                </c:pt>
                <c:pt idx="7">
                  <c:v>Rest of World</c:v>
                </c:pt>
              </c:strCache>
            </c:strRef>
          </c:cat>
          <c:val>
            <c:numRef>
              <c:f>'New Infections_0-14_All reg'!$B$39:$B$46</c:f>
              <c:numCache>
                <c:formatCode>General</c:formatCode>
                <c:ptCount val="8"/>
                <c:pt idx="0">
                  <c:v>65244</c:v>
                </c:pt>
                <c:pt idx="1">
                  <c:v>56672.6126</c:v>
                </c:pt>
                <c:pt idx="2">
                  <c:v>11482.143099999999</c:v>
                </c:pt>
                <c:pt idx="3">
                  <c:v>7559.2217000000001</c:v>
                </c:pt>
                <c:pt idx="4">
                  <c:v>2126.5886999999998</c:v>
                </c:pt>
                <c:pt idx="5">
                  <c:v>1477</c:v>
                </c:pt>
                <c:pt idx="6">
                  <c:v>913.95979999999997</c:v>
                </c:pt>
                <c:pt idx="7">
                  <c:v>456.00580000000002</c:v>
                </c:pt>
              </c:numCache>
            </c:numRef>
          </c:val>
          <c:extLst>
            <c:ext xmlns:c15="http://schemas.microsoft.com/office/drawing/2012/chart" uri="{02D57815-91ED-43cb-92C2-25804820EDAC}">
              <c15:datalabelsRange>
                <c15:f>'New Infections_0-14_All reg'!$C$39:$C$46</c15:f>
                <c15:dlblRangeCache>
                  <c:ptCount val="8"/>
                  <c:pt idx="0">
                    <c:v> 65,000 </c:v>
                  </c:pt>
                  <c:pt idx="1">
                    <c:v> 57,000 </c:v>
                  </c:pt>
                  <c:pt idx="2">
                    <c:v> 11,000 </c:v>
                  </c:pt>
                  <c:pt idx="3">
                    <c:v> 7,600 </c:v>
                  </c:pt>
                  <c:pt idx="4">
                    <c:v> 2,100 </c:v>
                  </c:pt>
                  <c:pt idx="5">
                    <c:v> 1,500 </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new HIV infections among children aged 0–14, Western and Central Africa,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3210502249480458"/>
          <c:y val="0.37225936739733873"/>
          <c:w val="0.52836390623585849"/>
          <c:h val="0.56332907776299557"/>
        </c:manualLayout>
      </c:layout>
      <c:pieChart>
        <c:varyColors val="1"/>
        <c:ser>
          <c:idx val="0"/>
          <c:order val="0"/>
          <c:tx>
            <c:strRef>
              <c:f>'New Infections_0-14_reg'!$B$38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Pt>
            <c:idx val="20"/>
            <c:bubble3D val="0"/>
            <c:spPr>
              <a:gradFill>
                <a:gsLst>
                  <a:gs pos="100000">
                    <a:schemeClr val="accent3">
                      <a:lumMod val="80000"/>
                      <a:lumMod val="60000"/>
                      <a:lumOff val="40000"/>
                    </a:schemeClr>
                  </a:gs>
                  <a:gs pos="0">
                    <a:schemeClr val="accent3">
                      <a:lumMod val="80000"/>
                    </a:schemeClr>
                  </a:gs>
                </a:gsLst>
                <a:lin ang="5400000" scaled="0"/>
              </a:gradFill>
              <a:ln w="19050">
                <a:solidFill>
                  <a:schemeClr val="lt1"/>
                </a:solidFill>
              </a:ln>
              <a:effectLst/>
            </c:spPr>
          </c:dPt>
          <c:dPt>
            <c:idx val="21"/>
            <c:bubble3D val="0"/>
            <c:spPr>
              <a:gradFill>
                <a:gsLst>
                  <a:gs pos="100000">
                    <a:schemeClr val="accent4">
                      <a:lumMod val="80000"/>
                      <a:lumMod val="60000"/>
                      <a:lumOff val="40000"/>
                    </a:schemeClr>
                  </a:gs>
                  <a:gs pos="0">
                    <a:schemeClr val="accent4">
                      <a:lumMod val="80000"/>
                    </a:schemeClr>
                  </a:gs>
                </a:gsLst>
                <a:lin ang="5400000" scaled="0"/>
              </a:gradFill>
              <a:ln w="19050">
                <a:solidFill>
                  <a:schemeClr val="lt1"/>
                </a:solidFill>
              </a:ln>
              <a:effectLst/>
            </c:spPr>
          </c:dPt>
          <c:dPt>
            <c:idx val="22"/>
            <c:bubble3D val="0"/>
            <c:spPr>
              <a:gradFill>
                <a:gsLst>
                  <a:gs pos="100000">
                    <a:schemeClr val="accent5">
                      <a:lumMod val="80000"/>
                      <a:lumMod val="60000"/>
                      <a:lumOff val="40000"/>
                    </a:schemeClr>
                  </a:gs>
                  <a:gs pos="0">
                    <a:schemeClr val="accent5">
                      <a:lumMod val="80000"/>
                    </a:schemeClr>
                  </a:gs>
                </a:gsLst>
                <a:lin ang="5400000" scaled="0"/>
              </a:gradFill>
              <a:ln w="19050">
                <a:solidFill>
                  <a:schemeClr val="lt1"/>
                </a:solidFill>
              </a:ln>
              <a:effectLst/>
            </c:spPr>
          </c:dPt>
          <c:dLbls>
            <c:dLbl>
              <c:idx val="0"/>
              <c:layout/>
              <c:tx>
                <c:rich>
                  <a:bodyPr/>
                  <a:lstStyle/>
                  <a:p>
                    <a:fld id="{3D3B544D-7C37-4B86-A58D-6944B610BF48}" type="CATEGORYNAME">
                      <a:rPr lang="en-US" baseline="0"/>
                      <a:pPr/>
                      <a:t>[CATEGORY NAME]</a:t>
                    </a:fld>
                    <a:r>
                      <a:rPr lang="en-US" baseline="0"/>
                      <a:t> </a:t>
                    </a:r>
                    <a:fld id="{03217D94-BAAF-4A01-A52D-D95419EF8D7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C2AEEA72-E536-45B0-8EFC-F1C8C8D014EA}" type="CELLRANGE">
                      <a:rPr lang="en-US"/>
                      <a:pPr/>
                      <a:t>[CELLRANGE]</a:t>
                    </a:fld>
                    <a:r>
                      <a:rPr lang="en-US" baseline="0"/>
                      <a:t> </a:t>
                    </a:r>
                    <a:fld id="{B68A7B6C-FAD3-4710-BD38-18231AAABAB6}" type="CATEGORYNAME">
                      <a:rPr lang="en-US" baseline="0"/>
                      <a:pPr/>
                      <a:t>[CATEGORY NAME]</a:t>
                    </a:fld>
                    <a:r>
                      <a:rPr lang="en-US" baseline="0"/>
                      <a:t> </a:t>
                    </a:r>
                    <a:fld id="{F6AE6D36-F5E3-4F97-8012-66529CB6773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FCF22619-BE01-42D7-A8F6-153062A8AB19}" type="CELLRANGE">
                      <a:rPr lang="en-US"/>
                      <a:pPr/>
                      <a:t>[CELLRANGE]</a:t>
                    </a:fld>
                    <a:r>
                      <a:rPr lang="en-US" baseline="0"/>
                      <a:t> </a:t>
                    </a:r>
                    <a:fld id="{BC5CF5F5-EDDB-4AC6-903B-4E41A90CDA5D}" type="CATEGORYNAME">
                      <a:rPr lang="en-US" baseline="0"/>
                      <a:pPr/>
                      <a:t>[CATEGORY NAME]</a:t>
                    </a:fld>
                    <a:r>
                      <a:rPr lang="en-US" baseline="0"/>
                      <a:t> </a:t>
                    </a:r>
                    <a:fld id="{B9649765-5A26-44C0-B84B-4098954DAF28}"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5842CC9E-BB27-4867-9B16-34ABA2902B9F}" type="CELLRANGE">
                      <a:rPr lang="en-US"/>
                      <a:pPr/>
                      <a:t>[CELLRANGE]</a:t>
                    </a:fld>
                    <a:r>
                      <a:rPr lang="en-US" baseline="0"/>
                      <a:t> </a:t>
                    </a:r>
                    <a:fld id="{4452EEDD-FB17-4E58-803F-1BE8CD5C7B2A}" type="CATEGORYNAME">
                      <a:rPr lang="en-US" baseline="0"/>
                      <a:pPr/>
                      <a:t>[CATEGORY NAME]</a:t>
                    </a:fld>
                    <a:r>
                      <a:rPr lang="en-US" baseline="0"/>
                      <a:t> </a:t>
                    </a:r>
                    <a:fld id="{75606B49-97C4-4C3D-A754-C55D6C3AABD4}"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C48714B5-37AD-443C-A8A1-02FAD91180ED}" type="CELLRANGE">
                      <a:rPr lang="en-US"/>
                      <a:pPr/>
                      <a:t>[CELLRANGE]</a:t>
                    </a:fld>
                    <a:r>
                      <a:rPr lang="en-US" baseline="0"/>
                      <a:t> </a:t>
                    </a:r>
                    <a:fld id="{6DEA1097-F932-4EB4-92A1-3000F92CF3AA}" type="CATEGORYNAME">
                      <a:rPr lang="en-US" baseline="0"/>
                      <a:pPr/>
                      <a:t>[CATEGORY NAME]</a:t>
                    </a:fld>
                    <a:r>
                      <a:rPr lang="en-US" baseline="0"/>
                      <a:t> </a:t>
                    </a:r>
                    <a:fld id="{09135BE6-0655-4B64-A760-A4F3A3EF7214}"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025A420C-B42B-4D46-ACF4-CD0478DF0057}" type="CELLRANGE">
                      <a:rPr lang="en-US"/>
                      <a:pPr/>
                      <a:t>[CELLRANGE]</a:t>
                    </a:fld>
                    <a:r>
                      <a:rPr lang="en-US" baseline="0"/>
                      <a:t> </a:t>
                    </a:r>
                    <a:fld id="{48746E2C-938B-4551-B797-A7F322CB110F}" type="CATEGORYNAME">
                      <a:rPr lang="en-US" baseline="0"/>
                      <a:pPr/>
                      <a:t>[CATEGORY NAME]</a:t>
                    </a:fld>
                    <a:r>
                      <a:rPr lang="en-US" baseline="0"/>
                      <a:t> </a:t>
                    </a:r>
                    <a:fld id="{45432914-603E-453B-9998-6DCB84B7310B}"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DAEC6250-C852-434F-A3AB-F280A233C190}" type="CELLRANGE">
                      <a:rPr lang="en-US"/>
                      <a:pPr/>
                      <a:t>[CELLRANGE]</a:t>
                    </a:fld>
                    <a:r>
                      <a:rPr lang="en-US" baseline="0"/>
                      <a:t> </a:t>
                    </a:r>
                    <a:fld id="{C22B4B9C-C0D0-49AD-AB17-7123EE08FDB6}" type="CATEGORYNAME">
                      <a:rPr lang="en-US" baseline="0"/>
                      <a:pPr/>
                      <a:t>[CATEGORY NAME]</a:t>
                    </a:fld>
                    <a:r>
                      <a:rPr lang="en-US" baseline="0"/>
                      <a:t> </a:t>
                    </a:r>
                    <a:fld id="{BA866843-0791-4C80-8A4E-9D34DDDE9728}"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25E3900C-F067-4100-9AF9-31F24B03C0F2}" type="CELLRANGE">
                      <a:rPr lang="en-US"/>
                      <a:pPr/>
                      <a:t>[CELLRANGE]</a:t>
                    </a:fld>
                    <a:r>
                      <a:rPr lang="en-US" baseline="0"/>
                      <a:t> </a:t>
                    </a:r>
                    <a:fld id="{BD490EAC-F2A5-4B33-B515-2B45C4B5BE5A}" type="CATEGORYNAME">
                      <a:rPr lang="en-US" baseline="0"/>
                      <a:pPr/>
                      <a:t>[CATEGORY NAME]</a:t>
                    </a:fld>
                    <a:r>
                      <a:rPr lang="en-US" baseline="0"/>
                      <a:t> </a:t>
                    </a:r>
                    <a:fld id="{49CD83BD-0204-495A-80E7-F71321417ED4}"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846AD585-5553-45B5-8A64-A06EAD865C4E}" type="CELLRANGE">
                      <a:rPr lang="en-US"/>
                      <a:pPr/>
                      <a:t>[CELLRANGE]</a:t>
                    </a:fld>
                    <a:r>
                      <a:rPr lang="en-US" baseline="0"/>
                      <a:t> </a:t>
                    </a:r>
                    <a:fld id="{3BD4CA75-F997-4000-9E50-FFA59FCA435B}" type="CATEGORYNAME">
                      <a:rPr lang="en-US" baseline="0"/>
                      <a:pPr/>
                      <a:t>[CATEGORY NAME]</a:t>
                    </a:fld>
                    <a:r>
                      <a:rPr lang="en-US" baseline="0"/>
                      <a:t> </a:t>
                    </a:r>
                    <a:fld id="{4734A6EB-F84E-419E-AF98-B01B090F50BA}"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2E0E91DB-E10D-442D-8326-3F7B102C33A1}" type="CELLRANGE">
                      <a:rPr lang="en-US"/>
                      <a:pPr/>
                      <a:t>[CELLRANGE]</a:t>
                    </a:fld>
                    <a:r>
                      <a:rPr lang="en-US" baseline="0"/>
                      <a:t> </a:t>
                    </a:r>
                    <a:fld id="{A7E66579-D27D-434D-AE5B-A8543E25CBF2}" type="CATEGORYNAME">
                      <a:rPr lang="en-US" baseline="0"/>
                      <a:pPr/>
                      <a:t>[CATEGORY NAME]</a:t>
                    </a:fld>
                    <a:r>
                      <a:rPr lang="en-US" baseline="0"/>
                      <a:t> </a:t>
                    </a:r>
                    <a:fld id="{D4914C40-6B9D-4147-8F5C-51825C7949E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manualLayout>
                  <c:x val="-0.19360185996442161"/>
                  <c:y val="-0.10644835816965044"/>
                </c:manualLayout>
              </c:layout>
              <c:tx>
                <c:rich>
                  <a:bodyPr/>
                  <a:lstStyle/>
                  <a:p>
                    <a:fld id="{19636660-DECD-4C74-82AB-D869BD365D23}" type="CELLRANGE">
                      <a:rPr lang="en-US" baseline="0"/>
                      <a:pPr/>
                      <a:t>[CELLRANGE]</a:t>
                    </a:fld>
                    <a:r>
                      <a:rPr lang="en-US" baseline="0"/>
                      <a:t> </a:t>
                    </a:r>
                    <a:fld id="{77D741CD-46C2-47DE-B4AC-62A5329EB03B}" type="CATEGORYNAME">
                      <a:rPr lang="en-US" baseline="0"/>
                      <a:pPr/>
                      <a:t>[CATEGORY NAME]</a:t>
                    </a:fld>
                    <a:r>
                      <a:rPr lang="en-US" baseline="0"/>
                      <a:t> </a:t>
                    </a:r>
                    <a:fld id="{2830E166-4DE6-4F8D-A4D4-8DAD48E674D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1"/>
              <c:layout>
                <c:manualLayout>
                  <c:x val="4.7997147380397773E-2"/>
                  <c:y val="-6.8742985839241946E-3"/>
                </c:manualLayout>
              </c:layout>
              <c:tx>
                <c:rich>
                  <a:bodyPr/>
                  <a:lstStyle/>
                  <a:p>
                    <a:fld id="{DBB34BBF-6B0C-4185-A0AC-A4A1DD0172FF}" type="CELLRANGE">
                      <a:rPr lang="en-US" baseline="0"/>
                      <a:pPr/>
                      <a:t>[CELLRANGE]</a:t>
                    </a:fld>
                    <a:r>
                      <a:rPr lang="en-US" baseline="0"/>
                      <a:t> </a:t>
                    </a:r>
                    <a:fld id="{28B7C842-4FC4-4561-8C01-84A9DE88A101}" type="CATEGORYNAME">
                      <a:rPr lang="en-US" baseline="0"/>
                      <a:pPr/>
                      <a:t>[CATEGORY NAME]</a:t>
                    </a:fld>
                    <a:r>
                      <a:rPr lang="en-US" baseline="0"/>
                      <a:t> </a:t>
                    </a:r>
                    <a:fld id="{73E8A274-2184-489A-BF4E-C67C6244C355}"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2"/>
              <c:layout>
                <c:manualLayout>
                  <c:x val="-4.2021168001333417E-2"/>
                  <c:y val="-2.9757189466931438E-2"/>
                </c:manualLayout>
              </c:layout>
              <c:tx>
                <c:rich>
                  <a:bodyPr/>
                  <a:lstStyle/>
                  <a:p>
                    <a:fld id="{50AFBB7B-AD27-4FEA-A076-9484E241E6D5}" type="CELLRANGE">
                      <a:rPr lang="en-US" baseline="0"/>
                      <a:pPr/>
                      <a:t>[CELLRANGE]</a:t>
                    </a:fld>
                    <a:r>
                      <a:rPr lang="en-US" baseline="0"/>
                      <a:t> </a:t>
                    </a:r>
                    <a:fld id="{74694156-A525-4DFA-8B6A-EF062068CE84}" type="CATEGORYNAME">
                      <a:rPr lang="en-US" baseline="0"/>
                      <a:pPr/>
                      <a:t>[CATEGORY NAME]</a:t>
                    </a:fld>
                    <a:r>
                      <a:rPr lang="en-US" baseline="0"/>
                      <a:t> </a:t>
                    </a:r>
                    <a:fld id="{C291C9F7-970F-4FC6-90D5-7C7FCE658B1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3"/>
              <c:layout>
                <c:manualLayout>
                  <c:x val="-4.2233850429428899E-2"/>
                  <c:y val="-0.12470132880548364"/>
                </c:manualLayout>
              </c:layout>
              <c:tx>
                <c:rich>
                  <a:bodyPr/>
                  <a:lstStyle/>
                  <a:p>
                    <a:fld id="{206022D0-E423-42A4-BF4C-E8816A3F2603}" type="CELLRANGE">
                      <a:rPr lang="en-US" baseline="0"/>
                      <a:pPr/>
                      <a:t>[CELLRANGE]</a:t>
                    </a:fld>
                    <a:r>
                      <a:rPr lang="en-US" baseline="0"/>
                      <a:t> </a:t>
                    </a:r>
                    <a:fld id="{0A2E5038-3D32-4BEB-9E1E-4FC203D9B1EA}" type="CATEGORYNAME">
                      <a:rPr lang="en-US" baseline="0"/>
                      <a:pPr/>
                      <a:t>[CATEGORY NAME]</a:t>
                    </a:fld>
                    <a:r>
                      <a:rPr lang="en-US" baseline="0"/>
                      <a:t> </a:t>
                    </a:r>
                    <a:fld id="{83EEE075-7CE3-4E46-BB4E-6BFEBF1DD8F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4"/>
              <c:layout>
                <c:manualLayout>
                  <c:x val="-0.2410550283079283"/>
                  <c:y val="-0.14493273295434536"/>
                </c:manualLayout>
              </c:layout>
              <c:tx>
                <c:rich>
                  <a:bodyPr/>
                  <a:lstStyle/>
                  <a:p>
                    <a:fld id="{B0C60013-A108-4D39-9025-1EB798D8B3CA}" type="CELLRANGE">
                      <a:rPr lang="en-US" baseline="0"/>
                      <a:pPr/>
                      <a:t>[CELLRANGE]</a:t>
                    </a:fld>
                    <a:r>
                      <a:rPr lang="en-US" baseline="0"/>
                      <a:t> </a:t>
                    </a:r>
                    <a:fld id="{417D3AE9-2B50-4507-BDD0-D0B2209E91F5}" type="CATEGORYNAME">
                      <a:rPr lang="en-US" baseline="0"/>
                      <a:pPr/>
                      <a:t>[CATEGORY NAME]</a:t>
                    </a:fld>
                    <a:r>
                      <a:rPr lang="en-US" baseline="0"/>
                      <a:t> </a:t>
                    </a:r>
                    <a:fld id="{F337AC12-3015-4B93-BB64-C09B31BADE2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5"/>
              <c:layout>
                <c:manualLayout>
                  <c:x val="0.10143864156043936"/>
                  <c:y val="-9.1528654521291664E-2"/>
                </c:manualLayout>
              </c:layout>
              <c:tx>
                <c:rich>
                  <a:bodyPr/>
                  <a:lstStyle/>
                  <a:p>
                    <a:fld id="{F2EB8169-33BA-4880-9E13-D9940C504AE7}" type="CELLRANGE">
                      <a:rPr lang="en-US"/>
                      <a:pPr/>
                      <a:t>[CELLRANGE]</a:t>
                    </a:fld>
                    <a:r>
                      <a:rPr lang="en-US" baseline="0"/>
                      <a:t> </a:t>
                    </a:r>
                    <a:fld id="{E3E729C8-7D84-4635-9D67-941C16497128}"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6"/>
              <c:layout>
                <c:manualLayout>
                  <c:x val="-3.1118805109845958E-2"/>
                  <c:y val="-4.0784942960423641E-2"/>
                </c:manualLayout>
              </c:layout>
              <c:tx>
                <c:rich>
                  <a:bodyPr/>
                  <a:lstStyle/>
                  <a:p>
                    <a:fld id="{61825256-DBED-422F-8903-F87C854EA45B}" type="CELLRANGE">
                      <a:rPr lang="en-US"/>
                      <a:pPr/>
                      <a:t>[CELLRANGE]</a:t>
                    </a:fld>
                    <a:r>
                      <a:rPr lang="en-US" baseline="0"/>
                      <a:t> </a:t>
                    </a:r>
                    <a:fld id="{BA207746-E6B9-41C7-A7E2-9C4F582C8A56}"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7"/>
              <c:layout>
                <c:manualLayout>
                  <c:x val="-3.4815540250847682E-2"/>
                  <c:y val="-0.17340413967538501"/>
                </c:manualLayout>
              </c:layout>
              <c:tx>
                <c:rich>
                  <a:bodyPr/>
                  <a:lstStyle/>
                  <a:p>
                    <a:fld id="{7856CBB7-0435-4C9A-8B7B-5DA9834EE4E2}" type="CELLRANGE">
                      <a:rPr lang="en-US"/>
                      <a:pPr/>
                      <a:t>[CELLRANGE]</a:t>
                    </a:fld>
                    <a:r>
                      <a:rPr lang="en-US" baseline="0"/>
                      <a:t> </a:t>
                    </a:r>
                    <a:fld id="{4DED4F13-71AF-4B77-8677-E71FC43E4FCE}"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8"/>
              <c:layout/>
              <c:tx>
                <c:rich>
                  <a:bodyPr/>
                  <a:lstStyle/>
                  <a:p>
                    <a:fld id="{D634765B-373A-412D-AD54-6B4439A7020A}" type="CELLRANGE">
                      <a:rPr lang="en-US"/>
                      <a:pPr/>
                      <a:t>[CELLRANGE]</a:t>
                    </a:fld>
                    <a:r>
                      <a:rPr lang="en-US" baseline="0"/>
                      <a:t> </a:t>
                    </a:r>
                    <a:fld id="{75BE2943-F8B1-4C03-BFC4-21E9AC1154DB}"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9"/>
              <c:layout>
                <c:manualLayout>
                  <c:x val="0.15662385238575441"/>
                  <c:y val="-6.7168598607043203E-2"/>
                </c:manualLayout>
              </c:layout>
              <c:tx>
                <c:rich>
                  <a:bodyPr/>
                  <a:lstStyle/>
                  <a:p>
                    <a:fld id="{3B0D127A-13DC-41EB-9C99-DD330C8FCF52}" type="CELLRANGE">
                      <a:rPr lang="en-US"/>
                      <a:pPr/>
                      <a:t>[CELLRANGE]</a:t>
                    </a:fld>
                    <a:r>
                      <a:rPr lang="en-US" baseline="0"/>
                      <a:t> </a:t>
                    </a:r>
                    <a:fld id="{34102B5C-E746-4F7D-8638-3984ACFF2AC2}"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0"/>
              <c:layout/>
              <c:tx>
                <c:rich>
                  <a:bodyPr/>
                  <a:lstStyle/>
                  <a:p>
                    <a:fld id="{4A8DE6CB-A2CC-406F-B602-1DEFE07FD98A}" type="CELLRANGE">
                      <a:rPr lang="en-US"/>
                      <a:pPr/>
                      <a:t>[CELLRANGE]</a:t>
                    </a:fld>
                    <a:r>
                      <a:rPr lang="en-US" baseline="0"/>
                      <a:t> </a:t>
                    </a:r>
                    <a:fld id="{FCD7AB59-AF16-47FD-BF90-C04E62E7822B}"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1"/>
              <c:layout/>
              <c:tx>
                <c:rich>
                  <a:bodyPr/>
                  <a:lstStyle/>
                  <a:p>
                    <a:fld id="{DF645E37-35BC-4CDA-9451-69390A9ED2AF}" type="CELLRANGE">
                      <a:rPr lang="en-US"/>
                      <a:pPr/>
                      <a:t>[CELLRANGE]</a:t>
                    </a:fld>
                    <a:r>
                      <a:rPr lang="en-US" baseline="0"/>
                      <a:t> </a:t>
                    </a:r>
                    <a:fld id="{7E9D8A31-28D7-4E82-BCF6-546256AEE28C}"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2"/>
              <c:layout>
                <c:manualLayout>
                  <c:x val="0.19516412777936762"/>
                  <c:y val="2.3223245139272718E-2"/>
                </c:manualLayout>
              </c:layout>
              <c:tx>
                <c:rich>
                  <a:bodyPr/>
                  <a:lstStyle/>
                  <a:p>
                    <a:fld id="{DD0B805C-A53A-41AE-8941-8F7A03849F59}" type="CELLRANGE">
                      <a:rPr lang="en-US"/>
                      <a:pPr/>
                      <a:t>[CELLRANGE]</a:t>
                    </a:fld>
                    <a:r>
                      <a:rPr lang="en-US" baseline="0"/>
                      <a:t> </a:t>
                    </a:r>
                    <a:fld id="{D60B4196-22C4-4C09-A39F-217D40179537}"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Infections_0-14_reg'!$A$39:$A$61</c:f>
              <c:strCache>
                <c:ptCount val="23"/>
                <c:pt idx="0">
                  <c:v>Nigeria</c:v>
                </c:pt>
                <c:pt idx="1">
                  <c:v>Cameroon</c:v>
                </c:pt>
                <c:pt idx="2">
                  <c:v>Côte d'Ivoire</c:v>
                </c:pt>
                <c:pt idx="3">
                  <c:v>Democratic Republic of the Congo</c:v>
                </c:pt>
                <c:pt idx="4">
                  <c:v>Ghana</c:v>
                </c:pt>
                <c:pt idx="5">
                  <c:v>Mali</c:v>
                </c:pt>
                <c:pt idx="6">
                  <c:v>Chad</c:v>
                </c:pt>
                <c:pt idx="7">
                  <c:v>Central African Republic</c:v>
                </c:pt>
                <c:pt idx="8">
                  <c:v>Congo</c:v>
                </c:pt>
                <c:pt idx="9">
                  <c:v>Niger</c:v>
                </c:pt>
                <c:pt idx="10">
                  <c:v>Senegal</c:v>
                </c:pt>
                <c:pt idx="11">
                  <c:v>Guinea-Bissau</c:v>
                </c:pt>
                <c:pt idx="12">
                  <c:v>Benin</c:v>
                </c:pt>
                <c:pt idx="13">
                  <c:v>Liberia</c:v>
                </c:pt>
                <c:pt idx="14">
                  <c:v>Guinea</c:v>
                </c:pt>
                <c:pt idx="15">
                  <c:v>Burkina Faso</c:v>
                </c:pt>
                <c:pt idx="16">
                  <c:v>Sierra Leone</c:v>
                </c:pt>
                <c:pt idx="17">
                  <c:v>Gambia</c:v>
                </c:pt>
                <c:pt idx="18">
                  <c:v>Togo</c:v>
                </c:pt>
                <c:pt idx="19">
                  <c:v>Mauritania</c:v>
                </c:pt>
                <c:pt idx="20">
                  <c:v>Equatorial Guinea</c:v>
                </c:pt>
                <c:pt idx="21">
                  <c:v>Gabon</c:v>
                </c:pt>
                <c:pt idx="22">
                  <c:v>Cabo Verde</c:v>
                </c:pt>
              </c:strCache>
            </c:strRef>
          </c:cat>
          <c:val>
            <c:numRef>
              <c:f>'New Infections_0-14_reg'!$B$39:$B$61</c:f>
              <c:numCache>
                <c:formatCode>General</c:formatCode>
                <c:ptCount val="23"/>
                <c:pt idx="0">
                  <c:v>40790</c:v>
                </c:pt>
                <c:pt idx="1">
                  <c:v>4107</c:v>
                </c:pt>
                <c:pt idx="2">
                  <c:v>3605</c:v>
                </c:pt>
                <c:pt idx="3">
                  <c:v>3297</c:v>
                </c:pt>
                <c:pt idx="4">
                  <c:v>2197</c:v>
                </c:pt>
                <c:pt idx="5">
                  <c:v>2069</c:v>
                </c:pt>
                <c:pt idx="6">
                  <c:v>1973</c:v>
                </c:pt>
                <c:pt idx="7">
                  <c:v>986</c:v>
                </c:pt>
                <c:pt idx="8">
                  <c:v>964</c:v>
                </c:pt>
                <c:pt idx="9">
                  <c:v>886</c:v>
                </c:pt>
                <c:pt idx="10">
                  <c:v>683</c:v>
                </c:pt>
                <c:pt idx="11">
                  <c:v>614</c:v>
                </c:pt>
                <c:pt idx="12">
                  <c:v>584</c:v>
                </c:pt>
                <c:pt idx="13">
                  <c:v>391</c:v>
                </c:pt>
                <c:pt idx="14">
                  <c:v>378</c:v>
                </c:pt>
                <c:pt idx="15">
                  <c:v>313</c:v>
                </c:pt>
                <c:pt idx="16">
                  <c:v>310</c:v>
                </c:pt>
                <c:pt idx="17">
                  <c:v>283</c:v>
                </c:pt>
                <c:pt idx="18">
                  <c:v>269</c:v>
                </c:pt>
                <c:pt idx="19">
                  <c:v>193</c:v>
                </c:pt>
                <c:pt idx="20">
                  <c:v>182</c:v>
                </c:pt>
                <c:pt idx="21">
                  <c:v>166</c:v>
                </c:pt>
                <c:pt idx="22">
                  <c:v>4</c:v>
                </c:pt>
              </c:numCache>
            </c:numRef>
          </c:val>
          <c:extLst>
            <c:ext xmlns:c15="http://schemas.microsoft.com/office/drawing/2012/chart" uri="{02D57815-91ED-43cb-92C2-25804820EDAC}">
              <c15:datalabelsRange>
                <c15:f>'New Infections_0-14_reg'!$C$39:$C$61</c15:f>
                <c15:dlblRangeCache>
                  <c:ptCount val="23"/>
                  <c:pt idx="0">
                    <c:v>41,000</c:v>
                  </c:pt>
                  <c:pt idx="1">
                    <c:v>4,100</c:v>
                  </c:pt>
                  <c:pt idx="2">
                    <c:v>3,600</c:v>
                  </c:pt>
                  <c:pt idx="3">
                    <c:v>3,300</c:v>
                  </c:pt>
                  <c:pt idx="4">
                    <c:v>2,200</c:v>
                  </c:pt>
                  <c:pt idx="5">
                    <c:v>2,100</c:v>
                  </c:pt>
                  <c:pt idx="6">
                    <c:v>2,000</c:v>
                  </c:pt>
                  <c:pt idx="7">
                    <c:v>&lt;1,000</c:v>
                  </c:pt>
                  <c:pt idx="9">
                    <c:v>&lt;1,000</c:v>
                  </c:pt>
                  <c:pt idx="10">
                    <c:v>&lt;1,000</c:v>
                  </c:pt>
                  <c:pt idx="12">
                    <c:v>&lt;1,000</c:v>
                  </c:pt>
                  <c:pt idx="13">
                    <c:v>&lt;500</c:v>
                  </c:pt>
                  <c:pt idx="14">
                    <c:v>&lt;500</c:v>
                  </c:pt>
                  <c:pt idx="15">
                    <c:v>&lt;500</c:v>
                  </c:pt>
                  <c:pt idx="16">
                    <c:v>&lt;500</c:v>
                  </c:pt>
                  <c:pt idx="17">
                    <c:v>&lt;500</c:v>
                  </c:pt>
                  <c:pt idx="18">
                    <c:v>&lt;500</c:v>
                  </c:pt>
                  <c:pt idx="19">
                    <c:v>&lt;200</c:v>
                  </c:pt>
                  <c:pt idx="20">
                    <c:v>&lt;200</c:v>
                  </c:pt>
                  <c:pt idx="21">
                    <c:v>&lt;200</c:v>
                  </c:pt>
                  <c:pt idx="22">
                    <c:v>&lt;100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2000</a:t>
            </a:r>
          </a:p>
        </c:rich>
      </c:tx>
      <c:layout>
        <c:manualLayout>
          <c:xMode val="edge"/>
          <c:yMode val="edge"/>
          <c:x val="0.50016766463552387"/>
          <c:y val="1.703551519271175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0211289712168373"/>
          <c:y val="0.19673790004746811"/>
          <c:w val="0.67401770233439628"/>
          <c:h val="0.77043788148613412"/>
        </c:manualLayout>
      </c:layout>
      <c:pieChart>
        <c:varyColors val="1"/>
        <c:ser>
          <c:idx val="0"/>
          <c:order val="0"/>
          <c:dPt>
            <c:idx val="0"/>
            <c:bubble3D val="0"/>
            <c:spPr>
              <a:solidFill>
                <a:srgbClr val="FFC000"/>
              </a:solidFill>
              <a:ln w="19050">
                <a:solidFill>
                  <a:schemeClr val="lt1"/>
                </a:solidFill>
              </a:ln>
              <a:effectLst/>
            </c:spPr>
          </c:dPt>
          <c:dPt>
            <c:idx val="1"/>
            <c:bubble3D val="0"/>
            <c:spPr>
              <a:solidFill>
                <a:srgbClr val="FF0066"/>
              </a:solidFill>
              <a:ln w="19050">
                <a:solidFill>
                  <a:schemeClr val="lt1"/>
                </a:solidFill>
              </a:ln>
              <a:effectLst/>
            </c:spPr>
          </c:dPt>
          <c:dPt>
            <c:idx val="2"/>
            <c:bubble3D val="0"/>
            <c:spPr>
              <a:solidFill>
                <a:srgbClr val="FFFF00"/>
              </a:solidFill>
              <a:ln w="19050">
                <a:solidFill>
                  <a:schemeClr val="lt1"/>
                </a:solidFill>
              </a:ln>
              <a:effectLst/>
            </c:spPr>
          </c:dPt>
          <c:dPt>
            <c:idx val="3"/>
            <c:bubble3D val="0"/>
            <c:spPr>
              <a:solidFill>
                <a:srgbClr val="00B050"/>
              </a:solidFill>
              <a:ln w="19050">
                <a:solidFill>
                  <a:schemeClr val="lt1"/>
                </a:solidFill>
              </a:ln>
              <a:effectLst/>
            </c:spPr>
          </c:dPt>
          <c:dPt>
            <c:idx val="4"/>
            <c:bubble3D val="0"/>
            <c:spPr>
              <a:solidFill>
                <a:srgbClr val="F4B084"/>
              </a:solidFill>
              <a:ln w="19050">
                <a:solidFill>
                  <a:schemeClr val="lt1"/>
                </a:solidFill>
              </a:ln>
              <a:effectLst/>
            </c:spPr>
          </c:dPt>
          <c:dPt>
            <c:idx val="5"/>
            <c:bubble3D val="0"/>
            <c:spPr>
              <a:solidFill>
                <a:srgbClr val="66FFFF"/>
              </a:solidFill>
              <a:ln w="19050">
                <a:solidFill>
                  <a:schemeClr val="lt1"/>
                </a:solidFill>
              </a:ln>
              <a:effectLst/>
            </c:spPr>
          </c:dPt>
          <c:dPt>
            <c:idx val="6"/>
            <c:bubble3D val="0"/>
            <c:spPr>
              <a:solidFill>
                <a:srgbClr val="0070C0"/>
              </a:solidFill>
              <a:ln w="19050">
                <a:solidFill>
                  <a:schemeClr val="lt1"/>
                </a:solidFill>
              </a:ln>
              <a:effectLst/>
            </c:spPr>
          </c:dPt>
          <c:dPt>
            <c:idx val="7"/>
            <c:bubble3D val="0"/>
            <c:spPr>
              <a:solidFill>
                <a:srgbClr val="00B0F0"/>
              </a:solidFill>
              <a:ln w="19050">
                <a:solidFill>
                  <a:schemeClr val="lt1"/>
                </a:solidFill>
              </a:ln>
              <a:effectLst/>
            </c:spPr>
          </c:dPt>
          <c:dPt>
            <c:idx val="8"/>
            <c:bubble3D val="0"/>
            <c:spPr>
              <a:solidFill>
                <a:srgbClr val="CC99FF"/>
              </a:solidFill>
              <a:ln w="19050">
                <a:solidFill>
                  <a:schemeClr val="lt1"/>
                </a:solidFill>
              </a:ln>
              <a:effectLst/>
            </c:spPr>
          </c:dPt>
          <c:dPt>
            <c:idx val="9"/>
            <c:bubble3D val="0"/>
            <c:spPr>
              <a:solidFill>
                <a:srgbClr val="FF0000"/>
              </a:solidFill>
              <a:ln w="19050">
                <a:solidFill>
                  <a:schemeClr val="lt1"/>
                </a:solidFill>
              </a:ln>
              <a:effectLst/>
            </c:spPr>
          </c:dPt>
          <c:dPt>
            <c:idx val="10"/>
            <c:bubble3D val="0"/>
            <c:spPr>
              <a:solidFill>
                <a:srgbClr val="0070C0"/>
              </a:solidFill>
              <a:ln w="19050">
                <a:solidFill>
                  <a:schemeClr val="lt1"/>
                </a:solidFill>
              </a:ln>
              <a:effectLst/>
            </c:spPr>
          </c:dPt>
          <c:dPt>
            <c:idx val="11"/>
            <c:bubble3D val="0"/>
            <c:spPr>
              <a:solidFill>
                <a:srgbClr val="00B0F0"/>
              </a:solidFill>
              <a:ln w="19050">
                <a:solidFill>
                  <a:schemeClr val="lt1"/>
                </a:solidFill>
              </a:ln>
              <a:effectLst/>
            </c:spPr>
          </c:dPt>
          <c:dPt>
            <c:idx val="12"/>
            <c:bubble3D val="0"/>
            <c:spPr>
              <a:solidFill>
                <a:srgbClr val="00B050"/>
              </a:solidFill>
              <a:ln w="19050">
                <a:solidFill>
                  <a:schemeClr val="lt1"/>
                </a:solidFill>
              </a:ln>
              <a:effectLst/>
            </c:spPr>
          </c:dPt>
          <c:dPt>
            <c:idx val="13"/>
            <c:bubble3D val="0"/>
            <c:spPr>
              <a:solidFill>
                <a:srgbClr val="DBDBDB"/>
              </a:solidFill>
              <a:ln w="19050">
                <a:solidFill>
                  <a:schemeClr val="lt1"/>
                </a:solidFill>
              </a:ln>
              <a:effectLst/>
            </c:spPr>
          </c:dPt>
          <c:dPt>
            <c:idx val="14"/>
            <c:bubble3D val="0"/>
            <c:spPr>
              <a:solidFill>
                <a:srgbClr val="7030A0"/>
              </a:solidFill>
              <a:ln w="19050">
                <a:solidFill>
                  <a:schemeClr val="lt1"/>
                </a:solidFill>
              </a:ln>
              <a:effectLst/>
            </c:spPr>
          </c:dPt>
          <c:dPt>
            <c:idx val="15"/>
            <c:bubble3D val="0"/>
            <c:spPr>
              <a:solidFill>
                <a:srgbClr val="FF3399"/>
              </a:solidFill>
              <a:ln w="19050">
                <a:solidFill>
                  <a:schemeClr val="lt1"/>
                </a:solidFill>
              </a:ln>
              <a:effectLst/>
            </c:spPr>
          </c:dPt>
          <c:dPt>
            <c:idx val="16"/>
            <c:bubble3D val="0"/>
            <c:spPr>
              <a:solidFill>
                <a:srgbClr val="FF0000"/>
              </a:solidFill>
              <a:ln w="19050">
                <a:solidFill>
                  <a:schemeClr val="lt1"/>
                </a:solidFill>
              </a:ln>
              <a:effectLst/>
            </c:spPr>
          </c:dPt>
          <c:dPt>
            <c:idx val="17"/>
            <c:bubble3D val="0"/>
            <c:spPr>
              <a:solidFill>
                <a:srgbClr val="C00000"/>
              </a:solidFill>
              <a:ln w="19050">
                <a:solidFill>
                  <a:schemeClr val="lt1"/>
                </a:solidFill>
              </a:ln>
              <a:effectLst/>
            </c:spPr>
          </c:dPt>
          <c:dPt>
            <c:idx val="18"/>
            <c:bubble3D val="0"/>
            <c:spPr>
              <a:solidFill>
                <a:srgbClr val="FFFF00"/>
              </a:solidFill>
              <a:ln w="19050">
                <a:solidFill>
                  <a:schemeClr val="lt1"/>
                </a:solidFill>
              </a:ln>
              <a:effectLst/>
            </c:spPr>
          </c:dPt>
          <c:dPt>
            <c:idx val="19"/>
            <c:bubble3D val="0"/>
            <c:spPr>
              <a:solidFill>
                <a:srgbClr val="92D05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6FB0F464-B09A-4CF9-87B9-196320D0EF7A}" type="CELLRANGE">
                      <a:rPr lang="en-US"/>
                      <a:pPr/>
                      <a:t>[CELLRANGE]</a:t>
                    </a:fld>
                    <a:r>
                      <a:rPr lang="en-US" baseline="0"/>
                      <a:t> </a:t>
                    </a:r>
                    <a:fld id="{7D38FC1B-6794-4D5C-9464-AFBC165AB2E4}" type="CATEGORYNAME">
                      <a:rPr lang="en-US" baseline="0"/>
                      <a:pPr/>
                      <a:t>[CATEGORY NAME]</a:t>
                    </a:fld>
                    <a:r>
                      <a:rPr lang="en-US" baseline="0"/>
                      <a:t> </a:t>
                    </a:r>
                    <a:fld id="{A607F9D5-4DB1-488B-987E-3C2C9125EDE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B1DB1059-D846-454E-8AB6-21CF61CFC1F1}" type="CATEGORYNAME">
                      <a:rPr lang="en-US" baseline="0"/>
                      <a:pPr/>
                      <a:t>[CATEGORY NAME]</a:t>
                    </a:fld>
                    <a:r>
                      <a:rPr lang="en-US" baseline="0"/>
                      <a:t> </a:t>
                    </a:r>
                    <a:fld id="{DCCCB4AA-14B8-499C-861B-7C7467E34BC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
              <c:layout/>
              <c:tx>
                <c:rich>
                  <a:bodyPr/>
                  <a:lstStyle/>
                  <a:p>
                    <a:fld id="{410CFECE-455A-42C8-A757-CDA7051D0C06}" type="CELLRANGE">
                      <a:rPr lang="en-US"/>
                      <a:pPr/>
                      <a:t>[CELLRANGE]</a:t>
                    </a:fld>
                    <a:r>
                      <a:rPr lang="en-US" baseline="0"/>
                      <a:t> </a:t>
                    </a:r>
                    <a:fld id="{0A03130D-D98A-40FA-B9AD-9BA8E61C96DC}" type="CATEGORYNAME">
                      <a:rPr lang="en-US" baseline="0"/>
                      <a:pPr/>
                      <a:t>[CATEGORY NAME]</a:t>
                    </a:fld>
                    <a:r>
                      <a:rPr lang="en-US" baseline="0"/>
                      <a:t> </a:t>
                    </a:r>
                    <a:fld id="{DE150559-32B8-4253-B9A5-B725DC8C533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manualLayout>
                  <c:x val="-7.1970892374370141E-2"/>
                  <c:y val="-7.0827069015647129E-2"/>
                </c:manualLayout>
              </c:layout>
              <c:tx>
                <c:rich>
                  <a:bodyPr/>
                  <a:lstStyle/>
                  <a:p>
                    <a:fld id="{F379F21A-7BC7-4205-BD82-053C4969080D}" type="CELLRANGE">
                      <a:rPr lang="en-US" baseline="0"/>
                      <a:pPr/>
                      <a:t>[CELLRANGE]</a:t>
                    </a:fld>
                    <a:r>
                      <a:rPr lang="en-US" baseline="0"/>
                      <a:t> </a:t>
                    </a:r>
                    <a:fld id="{A7E08162-70CE-425B-987A-6C7A4664E260}" type="CATEGORYNAME">
                      <a:rPr lang="en-US" baseline="0"/>
                      <a:pPr/>
                      <a:t>[CATEGORY NAME]</a:t>
                    </a:fld>
                    <a:r>
                      <a:rPr lang="en-US" baseline="0"/>
                      <a:t> </a:t>
                    </a:r>
                    <a:fld id="{D09BE988-CD20-4A43-8E62-7940DC351C0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4"/>
              <c:layout/>
              <c:tx>
                <c:rich>
                  <a:bodyPr/>
                  <a:lstStyle/>
                  <a:p>
                    <a:fld id="{B8274681-F94A-4C48-BABE-41666DD652D2}" type="CELLRANGE">
                      <a:rPr lang="en-US"/>
                      <a:pPr/>
                      <a:t>[CELLRANGE]</a:t>
                    </a:fld>
                    <a:r>
                      <a:rPr lang="en-US" baseline="0"/>
                      <a:t> </a:t>
                    </a:r>
                    <a:fld id="{736DB8BD-0FB5-4D5F-AA25-7856F90F3D03}" type="CATEGORYNAME">
                      <a:rPr lang="en-US" baseline="0"/>
                      <a:pPr/>
                      <a:t>[CATEGORY NAME]</a:t>
                    </a:fld>
                    <a:r>
                      <a:rPr lang="en-US" baseline="0"/>
                      <a:t> </a:t>
                    </a:r>
                    <a:fld id="{213B616E-F3C4-4E53-A216-9A3A7E7F4A0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manualLayout>
                  <c:x val="-2.2631666917967294E-4"/>
                  <c:y val="0"/>
                </c:manualLayout>
              </c:layout>
              <c:tx>
                <c:rich>
                  <a:bodyPr/>
                  <a:lstStyle/>
                  <a:p>
                    <a:fld id="{31D5CA27-5598-4E65-B43F-EA9C6EDC21FF}" type="CELLRANGE">
                      <a:rPr lang="en-US" baseline="0"/>
                      <a:pPr/>
                      <a:t>[CELLRANGE]</a:t>
                    </a:fld>
                    <a:r>
                      <a:rPr lang="en-US" baseline="0"/>
                      <a:t> </a:t>
                    </a:r>
                    <a:fld id="{3037CCEB-54A2-4DEB-B9BC-39D064DBC3F3}" type="CATEGORYNAME">
                      <a:rPr lang="en-US" baseline="0"/>
                      <a:pPr/>
                      <a:t>[CATEGORY NAME]</a:t>
                    </a:fld>
                    <a:r>
                      <a:rPr lang="en-US" baseline="0"/>
                      <a:t> </a:t>
                    </a:r>
                    <a:fld id="{CC4A0366-275D-42D5-8F2E-BB7C62C8C08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6"/>
              <c:layout/>
              <c:tx>
                <c:rich>
                  <a:bodyPr/>
                  <a:lstStyle/>
                  <a:p>
                    <a:fld id="{72265B25-6BE9-4690-B267-5540CDA44152}" type="CELLRANGE">
                      <a:rPr lang="en-US"/>
                      <a:pPr/>
                      <a:t>[CELLRANGE]</a:t>
                    </a:fld>
                    <a:r>
                      <a:rPr lang="en-US" baseline="0"/>
                      <a:t> </a:t>
                    </a:r>
                    <a:fld id="{C7BDDE2C-E3A4-4874-925F-81F52D137A1C}" type="CATEGORYNAME">
                      <a:rPr lang="en-US" baseline="0"/>
                      <a:pPr/>
                      <a:t>[CATEGORY NAME]</a:t>
                    </a:fld>
                    <a:r>
                      <a:rPr lang="en-US" baseline="0"/>
                      <a:t> </a:t>
                    </a:r>
                    <a:fld id="{005E461F-D454-486D-A4CA-FA31B7CFF02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EB010ED8-6F67-41B0-9849-567CFD2076EE}" type="CELLRANGE">
                      <a:rPr lang="en-US"/>
                      <a:pPr/>
                      <a:t>[CELLRANGE]</a:t>
                    </a:fld>
                    <a:r>
                      <a:rPr lang="en-US" baseline="0"/>
                      <a:t> </a:t>
                    </a:r>
                    <a:fld id="{98182C7B-3675-4F20-B68B-95E6E5E16ADD}" type="CATEGORYNAME">
                      <a:rPr lang="en-US" baseline="0"/>
                      <a:pPr/>
                      <a:t>[CATEGORY NAME]</a:t>
                    </a:fld>
                    <a:r>
                      <a:rPr lang="en-US" baseline="0"/>
                      <a:t> </a:t>
                    </a:r>
                    <a:fld id="{E071DA66-EBA7-41E8-8458-5B1EE499AD8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BA1A6DEB-BF12-4847-B768-7D29D19B29A5}" type="CELLRANGE">
                      <a:rPr lang="en-US"/>
                      <a:pPr/>
                      <a:t>[CELLRANGE]</a:t>
                    </a:fld>
                    <a:r>
                      <a:rPr lang="en-US" baseline="0"/>
                      <a:t> </a:t>
                    </a:r>
                    <a:fld id="{034B5A05-6AFD-4B1D-8E8F-DEF8997D69EC}" type="CATEGORYNAME">
                      <a:rPr lang="en-US" baseline="0"/>
                      <a:pPr/>
                      <a:t>[CATEGORY NAME]</a:t>
                    </a:fld>
                    <a:r>
                      <a:rPr lang="en-US" baseline="0"/>
                      <a:t> </a:t>
                    </a:r>
                    <a:fld id="{65E86A26-8582-4908-88E7-0270A20B6D1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FF7EFD0F-55AF-40B8-AB36-13FAA0041C5A}" type="CELLRANGE">
                      <a:rPr lang="en-US"/>
                      <a:pPr/>
                      <a:t>[CELLRANGE]</a:t>
                    </a:fld>
                    <a:r>
                      <a:rPr lang="en-US" baseline="0"/>
                      <a:t> </a:t>
                    </a:r>
                    <a:fld id="{3C5AC5BB-971E-4A93-A9E3-58497C20D1C3}" type="CATEGORYNAME">
                      <a:rPr lang="en-US" baseline="0"/>
                      <a:pPr/>
                      <a:t>[CATEGORY NAME]</a:t>
                    </a:fld>
                    <a:r>
                      <a:rPr lang="en-US" baseline="0"/>
                      <a:t> </a:t>
                    </a:r>
                    <a:fld id="{5A987402-5D0F-4336-8A91-15634AB0D20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manualLayout>
                  <c:x val="-1.1914864022984073E-3"/>
                  <c:y val="5.0249978586296887E-2"/>
                </c:manualLayout>
              </c:layout>
              <c:tx>
                <c:rich>
                  <a:bodyPr/>
                  <a:lstStyle/>
                  <a:p>
                    <a:fld id="{CB72327D-9A8B-4AA0-8C28-49B49E450A1A}" type="CELLRANGE">
                      <a:rPr lang="en-US" baseline="0"/>
                      <a:pPr/>
                      <a:t>[CELLRANGE]</a:t>
                    </a:fld>
                    <a:r>
                      <a:rPr lang="en-US" baseline="0"/>
                      <a:t> </a:t>
                    </a:r>
                    <a:fld id="{BE65BECA-4BC7-4D1F-99DD-BDA13CA75679}" type="CATEGORYNAME">
                      <a:rPr lang="en-US" baseline="0"/>
                      <a:pPr/>
                      <a:t>[CATEGORY NAME]</a:t>
                    </a:fld>
                    <a:r>
                      <a:rPr lang="en-US" baseline="0"/>
                      <a:t> </a:t>
                    </a:r>
                    <a:fld id="{DDA8FD1F-903E-42A8-B1B7-09ED2AC0E93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1"/>
              <c:layout/>
              <c:tx>
                <c:rich>
                  <a:bodyPr/>
                  <a:lstStyle/>
                  <a:p>
                    <a:fld id="{6D82E88C-517C-4411-8942-81CA111E3D08}" type="CELLRANGE">
                      <a:rPr lang="en-US"/>
                      <a:pPr/>
                      <a:t>[CELLRANGE]</a:t>
                    </a:fld>
                    <a:r>
                      <a:rPr lang="en-US" baseline="0"/>
                      <a:t> </a:t>
                    </a:r>
                    <a:fld id="{78303E6E-E09B-46C8-BE5B-EE9D8B72F619}" type="CATEGORYNAME">
                      <a:rPr lang="en-US" baseline="0"/>
                      <a:pPr/>
                      <a:t>[CATEGORY NAME]</a:t>
                    </a:fld>
                    <a:r>
                      <a:rPr lang="en-US" baseline="0"/>
                      <a:t> </a:t>
                    </a:r>
                    <a:fld id="{9C71873D-501D-4FEF-AB8F-7A0AFDC3A11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E013510F-C9E0-4A57-A0A1-0E711640B410}" type="CELLRANGE">
                      <a:rPr lang="en-US"/>
                      <a:pPr/>
                      <a:t>[CELLRANGE]</a:t>
                    </a:fld>
                    <a:r>
                      <a:rPr lang="en-US" baseline="0"/>
                      <a:t> </a:t>
                    </a:r>
                    <a:fld id="{CE3657CA-2D4D-41A0-94B3-B33889333A13}" type="CATEGORYNAME">
                      <a:rPr lang="en-US" baseline="0"/>
                      <a:pPr/>
                      <a:t>[CATEGORY NAME]</a:t>
                    </a:fld>
                    <a:r>
                      <a:rPr lang="en-US" baseline="0"/>
                      <a:t> </a:t>
                    </a:r>
                    <a:fld id="{10213D92-9CDD-4FFC-AE04-40E41F786BF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manualLayout>
                  <c:x val="2.9776932706367535E-3"/>
                  <c:y val="-6.0407760832841845E-3"/>
                </c:manualLayout>
              </c:layout>
              <c:tx>
                <c:rich>
                  <a:bodyPr/>
                  <a:lstStyle/>
                  <a:p>
                    <a:fld id="{A424BD44-4B89-4C1F-B9E7-4E192C9BB2A9}" type="CELLRANGE">
                      <a:rPr lang="en-US" baseline="0"/>
                      <a:pPr/>
                      <a:t>[CELLRANGE]</a:t>
                    </a:fld>
                    <a:r>
                      <a:rPr lang="en-US" baseline="0"/>
                      <a:t> </a:t>
                    </a:r>
                    <a:fld id="{BDC62CDF-7BE3-498E-8775-37B832B905CD}" type="CATEGORYNAME">
                      <a:rPr lang="en-US" baseline="0"/>
                      <a:pPr/>
                      <a:t>[CATEGORY NAME]</a:t>
                    </a:fld>
                    <a:r>
                      <a:rPr lang="en-US" baseline="0"/>
                      <a:t> </a:t>
                    </a:r>
                    <a:fld id="{7A34BA6B-690E-457B-9CBA-352106ADB1E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4"/>
              <c:layout/>
              <c:tx>
                <c:rich>
                  <a:bodyPr/>
                  <a:lstStyle/>
                  <a:p>
                    <a:fld id="{EBA134A9-3D96-4D4A-9CD2-FB6B390153D1}" type="CELLRANGE">
                      <a:rPr lang="en-US"/>
                      <a:pPr/>
                      <a:t>[CELLRANGE]</a:t>
                    </a:fld>
                    <a:r>
                      <a:rPr lang="en-US" baseline="0"/>
                      <a:t> </a:t>
                    </a:r>
                    <a:fld id="{B212F7F4-DBA5-4529-AF5C-8DA702878432}" type="CATEGORYNAME">
                      <a:rPr lang="en-US" baseline="0"/>
                      <a:pPr/>
                      <a:t>[CATEGORY NAME]</a:t>
                    </a:fld>
                    <a:r>
                      <a:rPr lang="en-US" baseline="0"/>
                      <a:t> </a:t>
                    </a:r>
                    <a:fld id="{8877C5CC-33B1-4800-A897-E86F65F67F1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B05FD8EC-31D6-43F2-9AD7-8DD61A4EDF8B}" type="CELLRANGE">
                      <a:rPr lang="en-US"/>
                      <a:pPr/>
                      <a:t>[CELLRANGE]</a:t>
                    </a:fld>
                    <a:r>
                      <a:rPr lang="en-US" baseline="0"/>
                      <a:t> </a:t>
                    </a:r>
                    <a:fld id="{8930AAD8-DD23-46B8-8377-F66053C688F4}" type="CATEGORYNAME">
                      <a:rPr lang="en-US" baseline="0"/>
                      <a:pPr/>
                      <a:t>[CATEGORY NAME]</a:t>
                    </a:fld>
                    <a:r>
                      <a:rPr lang="en-US" baseline="0"/>
                      <a:t> </a:t>
                    </a:r>
                    <a:fld id="{B6F16609-E2FC-4E14-B9FB-6F6A0E8902E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771B06B8-6105-444B-A404-7E05F0F4BC22}" type="CELLRANGE">
                      <a:rPr lang="en-US"/>
                      <a:pPr/>
                      <a:t>[CELLRANGE]</a:t>
                    </a:fld>
                    <a:r>
                      <a:rPr lang="en-US" baseline="0"/>
                      <a:t> </a:t>
                    </a:r>
                    <a:fld id="{98C75224-E287-47E2-BAFB-EEB21332BB81}" type="CATEGORYNAME">
                      <a:rPr lang="en-US" baseline="0"/>
                      <a:pPr/>
                      <a:t>[CATEGORY NAME]</a:t>
                    </a:fld>
                    <a:r>
                      <a:rPr lang="en-US" baseline="0"/>
                      <a:t> </a:t>
                    </a:r>
                    <a:fld id="{AFD212A9-6182-4D8B-B838-0D29DBC3429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manualLayout>
                  <c:x val="-8.1323366633588495E-2"/>
                  <c:y val="-8.4315083339429414E-2"/>
                </c:manualLayout>
              </c:layout>
              <c:tx>
                <c:rich>
                  <a:bodyPr/>
                  <a:lstStyle/>
                  <a:p>
                    <a:fld id="{8B5964AC-9242-488E-9DFB-1A7FEB25453E}" type="CELLRANGE">
                      <a:rPr lang="en-US" baseline="0"/>
                      <a:pPr/>
                      <a:t>[CELLRANGE]</a:t>
                    </a:fld>
                    <a:r>
                      <a:rPr lang="en-US" baseline="0"/>
                      <a:t> </a:t>
                    </a:r>
                    <a:fld id="{BAFE45EB-3779-48D0-AD1A-7F633B73E92E}" type="CATEGORYNAME">
                      <a:rPr lang="en-US" baseline="0"/>
                      <a:pPr/>
                      <a:t>[CATEGORY NAME]</a:t>
                    </a:fld>
                    <a:r>
                      <a:rPr lang="en-US" baseline="0"/>
                      <a:t> </a:t>
                    </a:r>
                    <a:fld id="{4D165404-E43D-4372-AFFE-F7B87D81D5B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8"/>
              <c:layout/>
              <c:tx>
                <c:rich>
                  <a:bodyPr/>
                  <a:lstStyle/>
                  <a:p>
                    <a:fld id="{CE69E6B8-8DA5-42E2-9696-013BBEA2F255}" type="CELLRANGE">
                      <a:rPr lang="en-US"/>
                      <a:pPr/>
                      <a:t>[CELLRANGE]</a:t>
                    </a:fld>
                    <a:r>
                      <a:rPr lang="en-US" baseline="0"/>
                      <a:t> </a:t>
                    </a:r>
                    <a:fld id="{AE19E0FA-E41B-4815-8795-59027EE4307A}" type="CATEGORYNAME">
                      <a:rPr lang="en-US" baseline="0"/>
                      <a:pPr/>
                      <a:t>[CATEGORY NAME]</a:t>
                    </a:fld>
                    <a:r>
                      <a:rPr lang="en-US" baseline="0"/>
                      <a:t> </a:t>
                    </a:r>
                    <a:fld id="{F53F11EB-1E00-4B0B-82DD-0327202931C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9CAD0AD0-5B81-4D6A-A612-3970329B2BCD}" type="CELLRANGE">
                      <a:rPr lang="en-US"/>
                      <a:pPr/>
                      <a:t>[CELLRANGE]</a:t>
                    </a:fld>
                    <a:r>
                      <a:rPr lang="en-US" baseline="0"/>
                      <a:t> </a:t>
                    </a:r>
                    <a:fld id="{2FF49866-3B66-4978-B66D-6B8927D119A3}" type="CATEGORYNAME">
                      <a:rPr lang="en-US" baseline="0"/>
                      <a:pPr/>
                      <a:t>[CATEGORY NAME]</a:t>
                    </a:fld>
                    <a:r>
                      <a:rPr lang="en-US" baseline="0"/>
                      <a:t> </a:t>
                    </a:r>
                    <a:fld id="{23CA3EFB-D4A0-48B5-BE8E-CD38440037F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F1C66E8C-342A-44E9-BD7C-6671AD0D24DF}" type="CELLRANGE">
                      <a:rPr lang="en-US"/>
                      <a:pPr/>
                      <a:t>[CELLRANGE]</a:t>
                    </a:fld>
                    <a:r>
                      <a:rPr lang="en-US" baseline="0"/>
                      <a:t> </a:t>
                    </a:r>
                    <a:fld id="{91C32D7B-3B33-4C06-B255-A31CA33D13A5}" type="CATEGORYNAME">
                      <a:rPr lang="en-US" baseline="0"/>
                      <a:pPr/>
                      <a:t>[CATEGORY NAME]</a:t>
                    </a:fld>
                    <a:r>
                      <a:rPr lang="en-US" baseline="0"/>
                      <a:t> </a:t>
                    </a:r>
                    <a:fld id="{11B2DF9F-F5DF-471E-A286-ED68C9BA40A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Deaths_0-14'!$B$40:$B$60</c:f>
              <c:strCache>
                <c:ptCount val="21"/>
                <c:pt idx="0">
                  <c:v>South Africa</c:v>
                </c:pt>
                <c:pt idx="1">
                  <c:v>Nigeria</c:v>
                </c:pt>
                <c:pt idx="2">
                  <c:v>Kenya</c:v>
                </c:pt>
                <c:pt idx="3">
                  <c:v>United Republic of Tanzania</c:v>
                </c:pt>
                <c:pt idx="4">
                  <c:v>Uganda</c:v>
                </c:pt>
                <c:pt idx="5">
                  <c:v>Zimbabwe</c:v>
                </c:pt>
                <c:pt idx="6">
                  <c:v>Ethiopia</c:v>
                </c:pt>
                <c:pt idx="7">
                  <c:v>Zambia</c:v>
                </c:pt>
                <c:pt idx="8">
                  <c:v>Malawi</c:v>
                </c:pt>
                <c:pt idx="9">
                  <c:v>India</c:v>
                </c:pt>
                <c:pt idx="10">
                  <c:v>Mozambique</c:v>
                </c:pt>
                <c:pt idx="11">
                  <c:v>Democratic Republic of the Congo</c:v>
                </c:pt>
                <c:pt idx="12">
                  <c:v>Côte d’Ivoire</c:v>
                </c:pt>
                <c:pt idx="13">
                  <c:v>Cameroon</c:v>
                </c:pt>
                <c:pt idx="14">
                  <c:v>Ghana</c:v>
                </c:pt>
                <c:pt idx="15">
                  <c:v>Rwanda</c:v>
                </c:pt>
                <c:pt idx="16">
                  <c:v>Burkina Faso</c:v>
                </c:pt>
                <c:pt idx="17">
                  <c:v>Haiti</c:v>
                </c:pt>
                <c:pt idx="18">
                  <c:v>Central African Republic</c:v>
                </c:pt>
                <c:pt idx="19">
                  <c:v>Botswana</c:v>
                </c:pt>
                <c:pt idx="20">
                  <c:v>Rest of World</c:v>
                </c:pt>
              </c:strCache>
            </c:strRef>
          </c:cat>
          <c:val>
            <c:numRef>
              <c:f>'AIDS Deaths_0-14'!$C$40:$C$60</c:f>
              <c:numCache>
                <c:formatCode>General</c:formatCode>
                <c:ptCount val="21"/>
                <c:pt idx="0">
                  <c:v>34503</c:v>
                </c:pt>
                <c:pt idx="1">
                  <c:v>26057</c:v>
                </c:pt>
                <c:pt idx="2">
                  <c:v>22938</c:v>
                </c:pt>
                <c:pt idx="3">
                  <c:v>16984</c:v>
                </c:pt>
                <c:pt idx="4">
                  <c:v>15586</c:v>
                </c:pt>
                <c:pt idx="5">
                  <c:v>15405</c:v>
                </c:pt>
                <c:pt idx="6">
                  <c:v>15062</c:v>
                </c:pt>
                <c:pt idx="7">
                  <c:v>12326</c:v>
                </c:pt>
                <c:pt idx="8">
                  <c:v>12277</c:v>
                </c:pt>
                <c:pt idx="9">
                  <c:v>9624</c:v>
                </c:pt>
                <c:pt idx="10">
                  <c:v>6796</c:v>
                </c:pt>
                <c:pt idx="11">
                  <c:v>6107</c:v>
                </c:pt>
                <c:pt idx="12">
                  <c:v>4809</c:v>
                </c:pt>
                <c:pt idx="13">
                  <c:v>4701</c:v>
                </c:pt>
                <c:pt idx="14">
                  <c:v>2791</c:v>
                </c:pt>
                <c:pt idx="15">
                  <c:v>2621</c:v>
                </c:pt>
                <c:pt idx="16">
                  <c:v>2338</c:v>
                </c:pt>
                <c:pt idx="17">
                  <c:v>2141</c:v>
                </c:pt>
                <c:pt idx="18">
                  <c:v>1850</c:v>
                </c:pt>
                <c:pt idx="19">
                  <c:v>1799</c:v>
                </c:pt>
                <c:pt idx="20" formatCode="0">
                  <c:v>26225.201100000002</c:v>
                </c:pt>
              </c:numCache>
            </c:numRef>
          </c:val>
          <c:extLst>
            <c:ext xmlns:c15="http://schemas.microsoft.com/office/drawing/2012/chart" uri="{02D57815-91ED-43cb-92C2-25804820EDAC}">
              <c15:datalabelsRange>
                <c15:f>'AIDS Deaths_0-14'!$D$40:$D$60</c15:f>
                <c15:dlblRangeCache>
                  <c:ptCount val="21"/>
                  <c:pt idx="0">
                    <c:v>35,000</c:v>
                  </c:pt>
                  <c:pt idx="1">
                    <c:v>26,000</c:v>
                  </c:pt>
                  <c:pt idx="2">
                    <c:v>23,000</c:v>
                  </c:pt>
                  <c:pt idx="3">
                    <c:v>17,000</c:v>
                  </c:pt>
                  <c:pt idx="4">
                    <c:v>16,000</c:v>
                  </c:pt>
                  <c:pt idx="5">
                    <c:v>15,000</c:v>
                  </c:pt>
                  <c:pt idx="7">
                    <c:v>12,000</c:v>
                  </c:pt>
                  <c:pt idx="8">
                    <c:v>12,000</c:v>
                  </c:pt>
                  <c:pt idx="10">
                    <c:v>6,800</c:v>
                  </c:pt>
                  <c:pt idx="11">
                    <c:v>6,100</c:v>
                  </c:pt>
                  <c:pt idx="12">
                    <c:v>4,800</c:v>
                  </c:pt>
                  <c:pt idx="13">
                    <c:v>4,700</c:v>
                  </c:pt>
                  <c:pt idx="14">
                    <c:v>2,800</c:v>
                  </c:pt>
                  <c:pt idx="15">
                    <c:v>2,600</c:v>
                  </c:pt>
                  <c:pt idx="16">
                    <c:v>2,300</c:v>
                  </c:pt>
                  <c:pt idx="17">
                    <c:v>2,100</c:v>
                  </c:pt>
                  <c:pt idx="18">
                    <c:v>1,900</c:v>
                  </c:pt>
                  <c:pt idx="19">
                    <c:v>1,800</c:v>
                  </c:pt>
                  <c:pt idx="20">
                    <c:v>26,000</c:v>
                  </c:pt>
                </c15:dlblRangeCache>
              </c15:datalabelsRange>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2015</a:t>
            </a:r>
          </a:p>
        </c:rich>
      </c:tx>
      <c:layout>
        <c:manualLayout>
          <c:xMode val="edge"/>
          <c:yMode val="edge"/>
          <c:x val="0.49828259306766998"/>
          <c:y val="1.2785387208471779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9978258476320743"/>
          <c:y val="0.17702895453955911"/>
          <c:w val="0.67883468843053152"/>
          <c:h val="0.77492533887568127"/>
        </c:manualLayout>
      </c:layout>
      <c:pieChart>
        <c:varyColors val="1"/>
        <c:ser>
          <c:idx val="0"/>
          <c:order val="0"/>
          <c:dPt>
            <c:idx val="0"/>
            <c:bubble3D val="0"/>
            <c:spPr>
              <a:solidFill>
                <a:srgbClr val="FF0066"/>
              </a:solidFill>
              <a:ln w="19050">
                <a:solidFill>
                  <a:schemeClr val="lt1"/>
                </a:solidFill>
              </a:ln>
              <a:effectLst/>
            </c:spPr>
          </c:dPt>
          <c:dPt>
            <c:idx val="1"/>
            <c:bubble3D val="0"/>
            <c:spPr>
              <a:solidFill>
                <a:srgbClr val="FFC000"/>
              </a:solidFill>
              <a:ln w="19050">
                <a:solidFill>
                  <a:schemeClr val="lt1"/>
                </a:solidFill>
              </a:ln>
              <a:effectLst/>
            </c:spPr>
          </c:dPt>
          <c:dPt>
            <c:idx val="2"/>
            <c:bubble3D val="0"/>
            <c:spPr>
              <a:solidFill>
                <a:srgbClr val="FF0000"/>
              </a:solidFill>
              <a:ln w="19050">
                <a:solidFill>
                  <a:schemeClr val="lt1"/>
                </a:solidFill>
              </a:ln>
              <a:effectLst/>
            </c:spPr>
          </c:dPt>
          <c:dPt>
            <c:idx val="3"/>
            <c:bubble3D val="0"/>
            <c:spPr>
              <a:solidFill>
                <a:srgbClr val="00B050"/>
              </a:solidFill>
              <a:ln w="19050">
                <a:solidFill>
                  <a:schemeClr val="lt1"/>
                </a:solidFill>
              </a:ln>
              <a:effectLst/>
            </c:spPr>
          </c:dPt>
          <c:dPt>
            <c:idx val="4"/>
            <c:bubble3D val="0"/>
            <c:spPr>
              <a:solidFill>
                <a:srgbClr val="FFFF00"/>
              </a:solidFill>
              <a:ln w="19050">
                <a:solidFill>
                  <a:schemeClr val="lt1"/>
                </a:solidFill>
              </a:ln>
              <a:effectLst/>
            </c:spPr>
          </c:dPt>
          <c:dPt>
            <c:idx val="5"/>
            <c:bubble3D val="0"/>
            <c:spPr>
              <a:solidFill>
                <a:srgbClr val="0070C0"/>
              </a:solidFill>
              <a:ln w="19050">
                <a:solidFill>
                  <a:schemeClr val="lt1"/>
                </a:solidFill>
              </a:ln>
              <a:effectLst/>
            </c:spPr>
          </c:dPt>
          <c:dPt>
            <c:idx val="6"/>
            <c:bubble3D val="0"/>
            <c:spPr>
              <a:solidFill>
                <a:srgbClr val="F4B084"/>
              </a:solidFill>
              <a:ln w="19050">
                <a:solidFill>
                  <a:schemeClr val="lt1"/>
                </a:solidFill>
              </a:ln>
              <a:effectLst/>
            </c:spPr>
          </c:dPt>
          <c:dPt>
            <c:idx val="7"/>
            <c:bubble3D val="0"/>
            <c:spPr>
              <a:solidFill>
                <a:srgbClr val="00B0F0"/>
              </a:solidFill>
              <a:ln w="19050">
                <a:solidFill>
                  <a:schemeClr val="lt1"/>
                </a:solidFill>
              </a:ln>
              <a:effectLst/>
            </c:spPr>
          </c:dPt>
          <c:dPt>
            <c:idx val="8"/>
            <c:bubble3D val="0"/>
            <c:spPr>
              <a:solidFill>
                <a:srgbClr val="CC99FF"/>
              </a:solidFill>
              <a:ln w="19050">
                <a:solidFill>
                  <a:schemeClr val="lt1"/>
                </a:solidFill>
              </a:ln>
              <a:effectLst/>
            </c:spPr>
          </c:dPt>
          <c:dPt>
            <c:idx val="9"/>
            <c:bubble3D val="0"/>
            <c:spPr>
              <a:solidFill>
                <a:srgbClr val="66FFFF"/>
              </a:solidFill>
              <a:ln w="19050">
                <a:solidFill>
                  <a:schemeClr val="lt1"/>
                </a:solidFill>
              </a:ln>
              <a:effectLst/>
            </c:spPr>
          </c:dPt>
          <c:dPt>
            <c:idx val="10"/>
            <c:bubble3D val="0"/>
            <c:spPr>
              <a:solidFill>
                <a:srgbClr val="0070C0"/>
              </a:solidFill>
              <a:ln w="19050">
                <a:solidFill>
                  <a:schemeClr val="lt1"/>
                </a:solidFill>
              </a:ln>
              <a:effectLst/>
            </c:spPr>
          </c:dPt>
          <c:dPt>
            <c:idx val="11"/>
            <c:bubble3D val="0"/>
            <c:spPr>
              <a:solidFill>
                <a:srgbClr val="DBDBDB"/>
              </a:solidFill>
              <a:ln w="19050">
                <a:solidFill>
                  <a:schemeClr val="lt1"/>
                </a:solidFill>
              </a:ln>
              <a:effectLst/>
            </c:spPr>
          </c:dPt>
          <c:dPt>
            <c:idx val="12"/>
            <c:bubble3D val="0"/>
            <c:spPr>
              <a:solidFill>
                <a:srgbClr val="00B0F0"/>
              </a:solidFill>
              <a:ln w="19050">
                <a:solidFill>
                  <a:schemeClr val="lt1"/>
                </a:solidFill>
              </a:ln>
              <a:effectLst/>
            </c:spPr>
          </c:dPt>
          <c:dPt>
            <c:idx val="13"/>
            <c:bubble3D val="0"/>
            <c:spPr>
              <a:solidFill>
                <a:srgbClr val="C00000"/>
              </a:solidFill>
              <a:ln w="19050">
                <a:solidFill>
                  <a:schemeClr val="lt1"/>
                </a:solidFill>
              </a:ln>
              <a:effectLst/>
            </c:spPr>
          </c:dPt>
          <c:dPt>
            <c:idx val="14"/>
            <c:bubble3D val="0"/>
            <c:spPr>
              <a:solidFill>
                <a:srgbClr val="FFC000"/>
              </a:solidFill>
              <a:ln w="19050">
                <a:solidFill>
                  <a:schemeClr val="lt1"/>
                </a:solidFill>
              </a:ln>
              <a:effectLst/>
            </c:spPr>
          </c:dPt>
          <c:dPt>
            <c:idx val="15"/>
            <c:bubble3D val="0"/>
            <c:spPr>
              <a:solidFill>
                <a:srgbClr val="00B050"/>
              </a:solidFill>
              <a:ln w="19050">
                <a:solidFill>
                  <a:schemeClr val="lt1"/>
                </a:solidFill>
              </a:ln>
              <a:effectLst/>
            </c:spPr>
          </c:dPt>
          <c:dPt>
            <c:idx val="16"/>
            <c:bubble3D val="0"/>
            <c:spPr>
              <a:solidFill>
                <a:srgbClr val="92D050"/>
              </a:solidFill>
              <a:ln w="19050">
                <a:solidFill>
                  <a:schemeClr val="lt1"/>
                </a:solidFill>
              </a:ln>
              <a:effectLst/>
            </c:spPr>
          </c:dPt>
          <c:dPt>
            <c:idx val="17"/>
            <c:bubble3D val="0"/>
            <c:spPr>
              <a:solidFill>
                <a:srgbClr val="FFFF00"/>
              </a:solidFill>
              <a:ln w="19050">
                <a:solidFill>
                  <a:schemeClr val="lt1"/>
                </a:solidFill>
              </a:ln>
              <a:effectLst/>
            </c:spPr>
          </c:dPt>
          <c:dPt>
            <c:idx val="18"/>
            <c:bubble3D val="0"/>
            <c:spPr>
              <a:solidFill>
                <a:srgbClr val="7030A0"/>
              </a:solidFill>
              <a:ln w="19050">
                <a:solidFill>
                  <a:schemeClr val="lt1"/>
                </a:solidFill>
              </a:ln>
              <a:effectLst/>
            </c:spPr>
          </c:dPt>
          <c:dPt>
            <c:idx val="19"/>
            <c:bubble3D val="0"/>
            <c:spPr>
              <a:solidFill>
                <a:srgbClr val="00B0F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3C2B8B74-384B-44BC-B172-2B3388F647F2}" type="CATEGORYNAME">
                      <a:rPr lang="en-US" baseline="0"/>
                      <a:pPr/>
                      <a:t>[CATEGORY NAME]</a:t>
                    </a:fld>
                    <a:r>
                      <a:rPr lang="en-US" baseline="0"/>
                      <a:t>
</a:t>
                    </a:r>
                    <a:fld id="{5ADEBAB9-7ACE-4A98-8304-F14D42B85A71}"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1"/>
              <c:layout/>
              <c:tx>
                <c:rich>
                  <a:bodyPr/>
                  <a:lstStyle/>
                  <a:p>
                    <a:fld id="{2D264BD7-2CD2-4A9B-AE5B-F4C29B84316F}" type="CELLRANGE">
                      <a:rPr lang="en-US"/>
                      <a:pPr/>
                      <a:t>[CELLRANGE]</a:t>
                    </a:fld>
                    <a:r>
                      <a:rPr lang="en-US" baseline="0"/>
                      <a:t>
</a:t>
                    </a:r>
                    <a:fld id="{4358E73A-8DB3-4A5F-A173-22D75D006A6D}" type="CATEGORYNAME">
                      <a:rPr lang="en-US" baseline="0"/>
                      <a:pPr/>
                      <a:t>[CATEGORY NAME]</a:t>
                    </a:fld>
                    <a:r>
                      <a:rPr lang="en-US" baseline="0"/>
                      <a:t>
</a:t>
                    </a:r>
                    <a:fld id="{4755DF10-DB8D-451A-9FCF-BDAFB41A8F9B}"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2"/>
              <c:layout/>
              <c:tx>
                <c:rich>
                  <a:bodyPr/>
                  <a:lstStyle/>
                  <a:p>
                    <a:fld id="{D7EE8434-3F95-4105-85C0-FD34FE6D37A7}" type="CELLRANGE">
                      <a:rPr lang="en-US"/>
                      <a:pPr/>
                      <a:t>[CELLRANGE]</a:t>
                    </a:fld>
                    <a:r>
                      <a:rPr lang="en-US" baseline="0"/>
                      <a:t>
</a:t>
                    </a:r>
                    <a:fld id="{FDEB2473-7F86-434F-B8E1-A96702E48BE7}" type="CATEGORYNAME">
                      <a:rPr lang="en-US" baseline="0"/>
                      <a:pPr/>
                      <a:t>[CATEGORY NAME]</a:t>
                    </a:fld>
                    <a:r>
                      <a:rPr lang="en-US" baseline="0"/>
                      <a:t>
</a:t>
                    </a:r>
                    <a:fld id="{7F318F57-C519-4260-9F8D-0716A7D3EEC7}"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3"/>
              <c:layout>
                <c:manualLayout>
                  <c:x val="-6.2682964578454459E-2"/>
                  <c:y val="-5.6067410168459536E-2"/>
                </c:manualLayout>
              </c:layout>
              <c:tx>
                <c:rich>
                  <a:bodyPr/>
                  <a:lstStyle/>
                  <a:p>
                    <a:fld id="{CCECDFCF-BC0A-403E-A0F9-516552CB5E7F}" type="CELLRANGE">
                      <a:rPr lang="en-US" baseline="0"/>
                      <a:pPr/>
                      <a:t>[CELLRANGE]</a:t>
                    </a:fld>
                    <a:r>
                      <a:rPr lang="en-US" baseline="0"/>
                      <a:t>
</a:t>
                    </a:r>
                    <a:fld id="{C65E5A5A-EC6A-44B3-AEC5-ED0A5EF03C5E}" type="CATEGORYNAME">
                      <a:rPr lang="en-US" baseline="0"/>
                      <a:pPr/>
                      <a:t>[CATEGORY NAME]</a:t>
                    </a:fld>
                    <a:r>
                      <a:rPr lang="en-US" baseline="0"/>
                      <a:t>
</a:t>
                    </a:r>
                    <a:fld id="{02F7DF89-9F23-4536-82C6-794A87FAB1AF}"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4"/>
              <c:layout/>
              <c:tx>
                <c:rich>
                  <a:bodyPr/>
                  <a:lstStyle/>
                  <a:p>
                    <a:fld id="{DA968D2D-18E9-4142-87C4-EDE69ED6593A}" type="CELLRANGE">
                      <a:rPr lang="en-US"/>
                      <a:pPr/>
                      <a:t>[CELLRANGE]</a:t>
                    </a:fld>
                    <a:r>
                      <a:rPr lang="en-US" baseline="0"/>
                      <a:t>
</a:t>
                    </a:r>
                    <a:fld id="{25498DC5-CCF7-4A61-8650-375B9BBFE04B}" type="CATEGORYNAME">
                      <a:rPr lang="en-US" baseline="0"/>
                      <a:pPr/>
                      <a:t>[CATEGORY NAME]</a:t>
                    </a:fld>
                    <a:r>
                      <a:rPr lang="en-US" baseline="0"/>
                      <a:t>
</a:t>
                    </a:r>
                    <a:fld id="{6373CC24-FE32-4740-AFD5-3DA3250D9BD7}"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5"/>
              <c:layout>
                <c:manualLayout>
                  <c:x val="7.7575437957507903E-3"/>
                  <c:y val="-1.0988481877418334E-2"/>
                </c:manualLayout>
              </c:layout>
              <c:tx>
                <c:rich>
                  <a:bodyPr/>
                  <a:lstStyle/>
                  <a:p>
                    <a:fld id="{0C234A18-084E-4D84-8210-B0670D4FCE37}" type="CELLRANGE">
                      <a:rPr lang="en-US" baseline="0"/>
                      <a:pPr/>
                      <a:t>[CELLRANGE]</a:t>
                    </a:fld>
                    <a:r>
                      <a:rPr lang="en-US" baseline="0"/>
                      <a:t>
</a:t>
                    </a:r>
                    <a:fld id="{6B3F0D2F-3398-4E28-95E1-8E8F940DC9E1}" type="CATEGORYNAME">
                      <a:rPr lang="en-US" baseline="0"/>
                      <a:pPr/>
                      <a:t>[CATEGORY NAME]</a:t>
                    </a:fld>
                    <a:r>
                      <a:rPr lang="en-US" baseline="0"/>
                      <a:t>
</a:t>
                    </a:r>
                    <a:fld id="{D4C2FBA9-C83E-476F-A97C-7E7E5B8198D8}"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6"/>
              <c:layout/>
              <c:tx>
                <c:rich>
                  <a:bodyPr/>
                  <a:lstStyle/>
                  <a:p>
                    <a:fld id="{640C6434-69D3-4D99-87E6-6F5F15254F4C}" type="CELLRANGE">
                      <a:rPr lang="en-US"/>
                      <a:pPr/>
                      <a:t>[CELLRANGE]</a:t>
                    </a:fld>
                    <a:r>
                      <a:rPr lang="en-US" baseline="0"/>
                      <a:t>
</a:t>
                    </a:r>
                    <a:fld id="{5CF3824C-D661-4569-83C9-7100432B880B}" type="CATEGORYNAME">
                      <a:rPr lang="en-US" baseline="0"/>
                      <a:pPr/>
                      <a:t>[CATEGORY NAME]</a:t>
                    </a:fld>
                    <a:r>
                      <a:rPr lang="en-US" baseline="0"/>
                      <a:t>
</a:t>
                    </a:r>
                    <a:fld id="{1618D453-61E3-4A61-9AD9-330B8959E0B5}"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7"/>
              <c:layout>
                <c:manualLayout>
                  <c:x val="1.7038772726851826E-2"/>
                  <c:y val="-2.8153233249542539E-2"/>
                </c:manualLayout>
              </c:layout>
              <c:tx>
                <c:rich>
                  <a:bodyPr/>
                  <a:lstStyle/>
                  <a:p>
                    <a:fld id="{4821E0AD-D711-484E-9792-2D7AA1CDA4BE}" type="CELLRANGE">
                      <a:rPr lang="en-US" baseline="0"/>
                      <a:pPr/>
                      <a:t>[CELLRANGE]</a:t>
                    </a:fld>
                    <a:r>
                      <a:rPr lang="en-US" baseline="0"/>
                      <a:t>
</a:t>
                    </a:r>
                    <a:fld id="{086DEF29-4C22-447B-84DE-9B241578521E}" type="CATEGORYNAME">
                      <a:rPr lang="en-US" baseline="0"/>
                      <a:pPr/>
                      <a:t>[CATEGORY NAME]</a:t>
                    </a:fld>
                    <a:r>
                      <a:rPr lang="en-US" baseline="0"/>
                      <a:t>
</a:t>
                    </a:r>
                    <a:fld id="{11272D43-8B30-404D-8C54-1F6D6D79CFCE}"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8"/>
              <c:layout/>
              <c:tx>
                <c:rich>
                  <a:bodyPr/>
                  <a:lstStyle/>
                  <a:p>
                    <a:fld id="{6433796D-E7D3-49FF-86C6-DBDF1547C254}" type="CELLRANGE">
                      <a:rPr lang="en-US"/>
                      <a:pPr/>
                      <a:t>[CELLRANGE]</a:t>
                    </a:fld>
                    <a:r>
                      <a:rPr lang="en-US" baseline="0"/>
                      <a:t>
</a:t>
                    </a:r>
                    <a:fld id="{23232FE1-1F16-45AD-BFC7-CF58C2615F0D}" type="CATEGORYNAME">
                      <a:rPr lang="en-US" baseline="0"/>
                      <a:pPr/>
                      <a:t>[CATEGORY NAME]</a:t>
                    </a:fld>
                    <a:r>
                      <a:rPr lang="en-US" baseline="0"/>
                      <a:t>
</a:t>
                    </a:r>
                    <a:fld id="{6510A334-B4AD-4806-B31E-50666190290E}"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9"/>
              <c:layout/>
              <c:tx>
                <c:rich>
                  <a:bodyPr/>
                  <a:lstStyle/>
                  <a:p>
                    <a:fld id="{3E73A0C1-1911-4E2D-9D5C-1BBFB3C018AA}" type="CELLRANGE">
                      <a:rPr lang="en-US"/>
                      <a:pPr/>
                      <a:t>[CELLRANGE]</a:t>
                    </a:fld>
                    <a:r>
                      <a:rPr lang="en-US" baseline="0"/>
                      <a:t>
</a:t>
                    </a:r>
                    <a:fld id="{F00C5EAD-8F2B-429C-A121-AC2F96E8ABF4}" type="CATEGORYNAME">
                      <a:rPr lang="en-US" baseline="0"/>
                      <a:pPr/>
                      <a:t>[CATEGORY NAME]</a:t>
                    </a:fld>
                    <a:r>
                      <a:rPr lang="en-US" baseline="0"/>
                      <a:t>
</a:t>
                    </a:r>
                    <a:fld id="{1DBD1A0A-CEE0-4370-B0EA-0C5E4D43241B}"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0"/>
              <c:layout/>
              <c:tx>
                <c:rich>
                  <a:bodyPr/>
                  <a:lstStyle/>
                  <a:p>
                    <a:fld id="{3F087FE1-EF40-4899-AF0D-87B8EC3F7E2E}" type="CELLRANGE">
                      <a:rPr lang="en-US"/>
                      <a:pPr/>
                      <a:t>[CELLRANGE]</a:t>
                    </a:fld>
                    <a:r>
                      <a:rPr lang="en-US" baseline="0"/>
                      <a:t>
</a:t>
                    </a:r>
                    <a:fld id="{E9B2D594-FC72-452C-9C23-F56AAC50038D}" type="CATEGORYNAME">
                      <a:rPr lang="en-US" baseline="0"/>
                      <a:pPr/>
                      <a:t>[CATEGORY NAME]</a:t>
                    </a:fld>
                    <a:r>
                      <a:rPr lang="en-US" baseline="0"/>
                      <a:t>
</a:t>
                    </a:r>
                    <a:fld id="{5AAEF7B9-6874-4B0A-B88A-983D9F55A592}"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1"/>
              <c:layout/>
              <c:tx>
                <c:rich>
                  <a:bodyPr/>
                  <a:lstStyle/>
                  <a:p>
                    <a:fld id="{C022852B-050B-430F-AE10-3DE40717CDEA}" type="CELLRANGE">
                      <a:rPr lang="en-US"/>
                      <a:pPr/>
                      <a:t>[CELLRANGE]</a:t>
                    </a:fld>
                    <a:r>
                      <a:rPr lang="en-US" baseline="0"/>
                      <a:t>
</a:t>
                    </a:r>
                    <a:fld id="{D79A7132-79EE-483C-A356-BE167A5C6ED1}" type="CATEGORYNAME">
                      <a:rPr lang="en-US" baseline="0"/>
                      <a:pPr/>
                      <a:t>[CATEGORY NAME]</a:t>
                    </a:fld>
                    <a:r>
                      <a:rPr lang="en-US" baseline="0"/>
                      <a:t>
</a:t>
                    </a:r>
                    <a:fld id="{8532FB3F-5348-405A-8D3E-5ECF68820A17}"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2"/>
              <c:layout/>
              <c:tx>
                <c:rich>
                  <a:bodyPr/>
                  <a:lstStyle/>
                  <a:p>
                    <a:fld id="{90A7FB5E-2B66-4A04-BCF2-920CC0181730}" type="CELLRANGE">
                      <a:rPr lang="en-US"/>
                      <a:pPr/>
                      <a:t>[CELLRANGE]</a:t>
                    </a:fld>
                    <a:r>
                      <a:rPr lang="en-US" baseline="0"/>
                      <a:t>
</a:t>
                    </a:r>
                    <a:fld id="{3170F4E2-2832-4647-940A-41EF1210BFA4}" type="CATEGORYNAME">
                      <a:rPr lang="en-US" baseline="0"/>
                      <a:pPr/>
                      <a:t>[CATEGORY NAME]</a:t>
                    </a:fld>
                    <a:r>
                      <a:rPr lang="en-US" baseline="0"/>
                      <a:t>
</a:t>
                    </a:r>
                    <a:fld id="{778DA525-2258-43B4-A824-2962B5D9EEAE}"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3"/>
              <c:layout/>
              <c:tx>
                <c:rich>
                  <a:bodyPr/>
                  <a:lstStyle/>
                  <a:p>
                    <a:fld id="{DE0EA0B8-14DF-4D5C-9429-7A7FFB5CC0EC}" type="CELLRANGE">
                      <a:rPr lang="en-US"/>
                      <a:pPr/>
                      <a:t>[CELLRANGE]</a:t>
                    </a:fld>
                    <a:r>
                      <a:rPr lang="en-US" baseline="0"/>
                      <a:t>
</a:t>
                    </a:r>
                    <a:fld id="{68025972-DFBA-4D67-A608-9A088766AB9B}" type="CATEGORYNAME">
                      <a:rPr lang="en-US" baseline="0"/>
                      <a:pPr/>
                      <a:t>[CATEGORY NAME]</a:t>
                    </a:fld>
                    <a:r>
                      <a:rPr lang="en-US" baseline="0"/>
                      <a:t>
</a:t>
                    </a:r>
                    <a:fld id="{998AD04D-2F16-4344-970A-07193614B43E}"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4"/>
              <c:layout/>
              <c:tx>
                <c:rich>
                  <a:bodyPr/>
                  <a:lstStyle/>
                  <a:p>
                    <a:fld id="{4A43C8B2-EB67-4CB5-96B4-3449877DEBB3}" type="CELLRANGE">
                      <a:rPr lang="en-US"/>
                      <a:pPr/>
                      <a:t>[CELLRANGE]</a:t>
                    </a:fld>
                    <a:r>
                      <a:rPr lang="en-US" baseline="0"/>
                      <a:t>
</a:t>
                    </a:r>
                    <a:fld id="{C89CE828-59EC-4BCE-9F22-D8EDE9BA9154}" type="CATEGORYNAME">
                      <a:rPr lang="en-US" baseline="0"/>
                      <a:pPr/>
                      <a:t>[CATEGORY NAME]</a:t>
                    </a:fld>
                    <a:r>
                      <a:rPr lang="en-US" baseline="0"/>
                      <a:t>
</a:t>
                    </a:r>
                    <a:fld id="{6A17D0F4-8A67-4580-B942-40293A44A654}"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5"/>
              <c:layout/>
              <c:tx>
                <c:rich>
                  <a:bodyPr/>
                  <a:lstStyle/>
                  <a:p>
                    <a:fld id="{32217068-22BD-47F4-B3D6-67C63E3858EC}" type="CELLRANGE">
                      <a:rPr lang="en-US"/>
                      <a:pPr/>
                      <a:t>[CELLRANGE]</a:t>
                    </a:fld>
                    <a:r>
                      <a:rPr lang="en-US" baseline="0"/>
                      <a:t>
</a:t>
                    </a:r>
                    <a:fld id="{BBEA0869-94DC-432D-B606-7795DF38DC32}" type="CATEGORYNAME">
                      <a:rPr lang="en-US" baseline="0"/>
                      <a:pPr/>
                      <a:t>[CATEGORY NAME]</a:t>
                    </a:fld>
                    <a:r>
                      <a:rPr lang="en-US" baseline="0"/>
                      <a:t>
</a:t>
                    </a:r>
                    <a:fld id="{D4747854-60F3-4D63-8D40-E8740387C39F}"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6"/>
              <c:layout/>
              <c:tx>
                <c:rich>
                  <a:bodyPr/>
                  <a:lstStyle/>
                  <a:p>
                    <a:fld id="{C7950556-4EFE-494D-8601-DD8304FF65E9}" type="CELLRANGE">
                      <a:rPr lang="en-US"/>
                      <a:pPr/>
                      <a:t>[CELLRANGE]</a:t>
                    </a:fld>
                    <a:r>
                      <a:rPr lang="en-US" baseline="0"/>
                      <a:t>
</a:t>
                    </a:r>
                    <a:fld id="{E9689680-B294-4091-BC1E-AB4F6271CB81}" type="CATEGORYNAME">
                      <a:rPr lang="en-US" baseline="0"/>
                      <a:pPr/>
                      <a:t>[CATEGORY NAME]</a:t>
                    </a:fld>
                    <a:r>
                      <a:rPr lang="en-US" baseline="0"/>
                      <a:t>
</a:t>
                    </a:r>
                    <a:fld id="{4D571FE5-8392-4C53-8D3F-6B45885BBF23}"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7"/>
              <c:layout/>
              <c:tx>
                <c:rich>
                  <a:bodyPr/>
                  <a:lstStyle/>
                  <a:p>
                    <a:fld id="{0408ABFA-B035-4CD4-B7F5-4E10AEA276C2}" type="CELLRANGE">
                      <a:rPr lang="en-US"/>
                      <a:pPr/>
                      <a:t>[CELLRANGE]</a:t>
                    </a:fld>
                    <a:r>
                      <a:rPr lang="en-US" baseline="0"/>
                      <a:t>
</a:t>
                    </a:r>
                    <a:fld id="{16409B66-FD46-4790-A042-78E19D2CEDB6}" type="CATEGORYNAME">
                      <a:rPr lang="en-US" baseline="0"/>
                      <a:pPr/>
                      <a:t>[CATEGORY NAME]</a:t>
                    </a:fld>
                    <a:r>
                      <a:rPr lang="en-US" baseline="0"/>
                      <a:t>
</a:t>
                    </a:r>
                    <a:fld id="{5C268B16-E837-489B-892C-2B9DE4E27CD3}"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8"/>
              <c:layout/>
              <c:tx>
                <c:rich>
                  <a:bodyPr/>
                  <a:lstStyle/>
                  <a:p>
                    <a:fld id="{42C802D3-C878-42A7-AF0B-390B0304C93C}" type="CELLRANGE">
                      <a:rPr lang="en-US"/>
                      <a:pPr/>
                      <a:t>[CELLRANGE]</a:t>
                    </a:fld>
                    <a:r>
                      <a:rPr lang="en-US" baseline="0"/>
                      <a:t>
</a:t>
                    </a:r>
                    <a:fld id="{22BA6235-0F22-4B72-AF6B-B004C25BA224}" type="CATEGORYNAME">
                      <a:rPr lang="en-US" baseline="0"/>
                      <a:pPr/>
                      <a:t>[CATEGORY NAME]</a:t>
                    </a:fld>
                    <a:r>
                      <a:rPr lang="en-US" baseline="0"/>
                      <a:t>
</a:t>
                    </a:r>
                    <a:fld id="{BD616574-27D6-404E-BB05-CCBBA6E9215A}"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9"/>
              <c:layout>
                <c:manualLayout>
                  <c:x val="5.2478764460604621E-2"/>
                  <c:y val="-8.4247843466928374E-2"/>
                </c:manualLayout>
              </c:layout>
              <c:tx>
                <c:rich>
                  <a:bodyPr/>
                  <a:lstStyle/>
                  <a:p>
                    <a:fld id="{E7CE4277-8E84-43EF-97CB-0F0D4C6C2F0E}" type="CELLRANGE">
                      <a:rPr lang="en-US" baseline="0"/>
                      <a:pPr/>
                      <a:t>[CELLRANGE]</a:t>
                    </a:fld>
                    <a:r>
                      <a:rPr lang="en-US" baseline="0"/>
                      <a:t>
</a:t>
                    </a:r>
                    <a:fld id="{E6727F8A-9E3D-4EA0-94D4-F101319565F0}" type="CATEGORYNAME">
                      <a:rPr lang="en-US" baseline="0"/>
                      <a:pPr/>
                      <a:t>[CATEGORY NAME]</a:t>
                    </a:fld>
                    <a:r>
                      <a:rPr lang="en-US" baseline="0"/>
                      <a:t>
</a:t>
                    </a:r>
                    <a:fld id="{2DDE9F0E-26AB-491B-9F3B-791F70AF6E83}"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20"/>
              <c:layout/>
              <c:tx>
                <c:rich>
                  <a:bodyPr/>
                  <a:lstStyle/>
                  <a:p>
                    <a:fld id="{1BFC6495-F206-49EC-9696-2767E6C11AAE}" type="CELLRANGE">
                      <a:rPr lang="en-US"/>
                      <a:pPr/>
                      <a:t>[CELLRANGE]</a:t>
                    </a:fld>
                    <a:r>
                      <a:rPr lang="en-US" baseline="0"/>
                      <a:t>
</a:t>
                    </a:r>
                    <a:fld id="{5F552241-64A0-4A4C-A775-5E97201238EA}" type="CATEGORYNAME">
                      <a:rPr lang="en-US" baseline="0"/>
                      <a:pPr/>
                      <a:t>[CATEGORY NAME]</a:t>
                    </a:fld>
                    <a:r>
                      <a:rPr lang="en-US" baseline="0"/>
                      <a:t>
</a:t>
                    </a:r>
                    <a:fld id="{E1EDA51C-F575-494D-9265-EA5583F9183B}"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Deaths_0-14'!$G$40:$G$60</c:f>
              <c:strCache>
                <c:ptCount val="21"/>
                <c:pt idx="0">
                  <c:v>Nigeria</c:v>
                </c:pt>
                <c:pt idx="1">
                  <c:v>South Africa</c:v>
                </c:pt>
                <c:pt idx="2">
                  <c:v>India</c:v>
                </c:pt>
                <c:pt idx="3">
                  <c:v>United Republic of Tanzania</c:v>
                </c:pt>
                <c:pt idx="4">
                  <c:v>Kenya</c:v>
                </c:pt>
                <c:pt idx="5">
                  <c:v>Mozambique</c:v>
                </c:pt>
                <c:pt idx="6">
                  <c:v>Uganda</c:v>
                </c:pt>
                <c:pt idx="7">
                  <c:v>Zambia</c:v>
                </c:pt>
                <c:pt idx="8">
                  <c:v>Malawi</c:v>
                </c:pt>
                <c:pt idx="9">
                  <c:v>Zimbabwe</c:v>
                </c:pt>
                <c:pt idx="10">
                  <c:v>Ethiopia</c:v>
                </c:pt>
                <c:pt idx="11">
                  <c:v>Cameroon</c:v>
                </c:pt>
                <c:pt idx="12">
                  <c:v>Democratic Republic of the Congo</c:v>
                </c:pt>
                <c:pt idx="13">
                  <c:v>Angola</c:v>
                </c:pt>
                <c:pt idx="14">
                  <c:v>Indonesia</c:v>
                </c:pt>
                <c:pt idx="15">
                  <c:v>Côte d’Ivoire</c:v>
                </c:pt>
                <c:pt idx="16">
                  <c:v>Chad</c:v>
                </c:pt>
                <c:pt idx="17">
                  <c:v>South Sudan</c:v>
                </c:pt>
                <c:pt idx="18">
                  <c:v>Ghana</c:v>
                </c:pt>
                <c:pt idx="19">
                  <c:v>Mali</c:v>
                </c:pt>
                <c:pt idx="20">
                  <c:v>Rest of World</c:v>
                </c:pt>
              </c:strCache>
            </c:strRef>
          </c:cat>
          <c:val>
            <c:numRef>
              <c:f>'AIDS Deaths_0-14'!$H$40:$H$60</c:f>
              <c:numCache>
                <c:formatCode>General</c:formatCode>
                <c:ptCount val="21"/>
                <c:pt idx="0">
                  <c:v>25611</c:v>
                </c:pt>
                <c:pt idx="1">
                  <c:v>7811</c:v>
                </c:pt>
                <c:pt idx="2">
                  <c:v>7557</c:v>
                </c:pt>
                <c:pt idx="3">
                  <c:v>5105</c:v>
                </c:pt>
                <c:pt idx="4">
                  <c:v>4959</c:v>
                </c:pt>
                <c:pt idx="5">
                  <c:v>4864</c:v>
                </c:pt>
                <c:pt idx="6">
                  <c:v>4714</c:v>
                </c:pt>
                <c:pt idx="7">
                  <c:v>3641</c:v>
                </c:pt>
                <c:pt idx="8" formatCode="0">
                  <c:v>3519</c:v>
                </c:pt>
                <c:pt idx="9">
                  <c:v>3310</c:v>
                </c:pt>
                <c:pt idx="10">
                  <c:v>3226</c:v>
                </c:pt>
                <c:pt idx="11">
                  <c:v>2973</c:v>
                </c:pt>
                <c:pt idx="12">
                  <c:v>2678</c:v>
                </c:pt>
                <c:pt idx="13">
                  <c:v>2429</c:v>
                </c:pt>
                <c:pt idx="14">
                  <c:v>2209</c:v>
                </c:pt>
                <c:pt idx="15">
                  <c:v>2176</c:v>
                </c:pt>
                <c:pt idx="16">
                  <c:v>1532</c:v>
                </c:pt>
                <c:pt idx="17">
                  <c:v>1435</c:v>
                </c:pt>
                <c:pt idx="18">
                  <c:v>1423</c:v>
                </c:pt>
                <c:pt idx="19">
                  <c:v>988</c:v>
                </c:pt>
                <c:pt idx="20" formatCode="0">
                  <c:v>13443.479499999999</c:v>
                </c:pt>
              </c:numCache>
            </c:numRef>
          </c:val>
          <c:extLst>
            <c:ext xmlns:c15="http://schemas.microsoft.com/office/drawing/2012/chart" uri="{02D57815-91ED-43cb-92C2-25804820EDAC}">
              <c15:datalabelsRange>
                <c15:f>'AIDS Deaths_0-14'!$I$40:$I$60</c15:f>
                <c15:dlblRangeCache>
                  <c:ptCount val="21"/>
                  <c:pt idx="0">
                    <c:v>26,000</c:v>
                  </c:pt>
                  <c:pt idx="1">
                    <c:v>7,800</c:v>
                  </c:pt>
                  <c:pt idx="3">
                    <c:v>5,100</c:v>
                  </c:pt>
                  <c:pt idx="4">
                    <c:v>5,000</c:v>
                  </c:pt>
                  <c:pt idx="5">
                    <c:v>4,900</c:v>
                  </c:pt>
                  <c:pt idx="6">
                    <c:v>4,700</c:v>
                  </c:pt>
                  <c:pt idx="7">
                    <c:v>3,600</c:v>
                  </c:pt>
                  <c:pt idx="8">
                    <c:v>3,500</c:v>
                  </c:pt>
                  <c:pt idx="9">
                    <c:v>3,300</c:v>
                  </c:pt>
                  <c:pt idx="11">
                    <c:v>3,000</c:v>
                  </c:pt>
                  <c:pt idx="12">
                    <c:v>2,700</c:v>
                  </c:pt>
                  <c:pt idx="13">
                    <c:v>2,400</c:v>
                  </c:pt>
                  <c:pt idx="14">
                    <c:v>2,200</c:v>
                  </c:pt>
                  <c:pt idx="15">
                    <c:v>2,200</c:v>
                  </c:pt>
                  <c:pt idx="16">
                    <c:v>1,500</c:v>
                  </c:pt>
                  <c:pt idx="17">
                    <c:v>1,400</c:v>
                  </c:pt>
                  <c:pt idx="18">
                    <c:v>1,400</c:v>
                  </c:pt>
                  <c:pt idx="19">
                    <c:v>&lt;1,000</c:v>
                  </c:pt>
                  <c:pt idx="20">
                    <c:v>13,000</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600" b="1" i="0" u="none" strike="noStrike" cap="none" normalizeH="0" baseline="0">
                <a:effectLst/>
              </a:rPr>
              <a:t>Distribution of the number of pregnant women living with HIV receiving most effective antiretroviral medicines for PMTCT, by regimen</a:t>
            </a:r>
            <a:r>
              <a:rPr lang="en-US"/>
              <a:t>, Western and Central Africa, 2000-2015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stacked"/>
        <c:varyColors val="0"/>
        <c:ser>
          <c:idx val="0"/>
          <c:order val="0"/>
          <c:tx>
            <c:strRef>
              <c:f>'PMTCT regimen'!$C$35</c:f>
              <c:strCache>
                <c:ptCount val="1"/>
                <c:pt idx="0">
                  <c:v>Option B+ (ART)</c:v>
                </c:pt>
              </c:strCache>
            </c:strRef>
          </c:tx>
          <c:spPr>
            <a:solidFill>
              <a:schemeClr val="accent5">
                <a:lumMod val="50000"/>
              </a:schemeClr>
            </a:solidFill>
            <a:ln>
              <a:noFill/>
            </a:ln>
            <a:effectLst/>
          </c:spPr>
          <c:invertIfNegative val="0"/>
          <c:cat>
            <c:numRef>
              <c:f>'PMTCT regimen'!$A$36:$A$51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regimen'!$C$36:$C$51</c:f>
              <c:numCache>
                <c:formatCode>#,##0</c:formatCode>
                <c:ptCount val="16"/>
                <c:pt idx="0">
                  <c:v>0</c:v>
                </c:pt>
                <c:pt idx="1">
                  <c:v>0</c:v>
                </c:pt>
                <c:pt idx="2">
                  <c:v>0</c:v>
                </c:pt>
                <c:pt idx="3">
                  <c:v>0</c:v>
                </c:pt>
                <c:pt idx="4">
                  <c:v>0</c:v>
                </c:pt>
                <c:pt idx="5">
                  <c:v>103</c:v>
                </c:pt>
                <c:pt idx="6">
                  <c:v>387</c:v>
                </c:pt>
                <c:pt idx="7">
                  <c:v>1333</c:v>
                </c:pt>
                <c:pt idx="8">
                  <c:v>7547</c:v>
                </c:pt>
                <c:pt idx="9">
                  <c:v>14631</c:v>
                </c:pt>
                <c:pt idx="10">
                  <c:v>24927</c:v>
                </c:pt>
                <c:pt idx="11">
                  <c:v>28518</c:v>
                </c:pt>
                <c:pt idx="12">
                  <c:v>38853</c:v>
                </c:pt>
                <c:pt idx="13">
                  <c:v>53362</c:v>
                </c:pt>
                <c:pt idx="14">
                  <c:v>68039</c:v>
                </c:pt>
                <c:pt idx="15">
                  <c:v>97961</c:v>
                </c:pt>
              </c:numCache>
            </c:numRef>
          </c:val>
        </c:ser>
        <c:ser>
          <c:idx val="1"/>
          <c:order val="1"/>
          <c:tx>
            <c:strRef>
              <c:f>'PMTCT regimen'!$D$35</c:f>
              <c:strCache>
                <c:ptCount val="1"/>
                <c:pt idx="0">
                  <c:v>Option B (triple prophylaxis)</c:v>
                </c:pt>
              </c:strCache>
            </c:strRef>
          </c:tx>
          <c:spPr>
            <a:solidFill>
              <a:schemeClr val="accent5"/>
            </a:solidFill>
            <a:ln>
              <a:noFill/>
            </a:ln>
            <a:effectLst/>
          </c:spPr>
          <c:invertIfNegative val="0"/>
          <c:cat>
            <c:numRef>
              <c:f>'PMTCT regimen'!$A$36:$A$51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regimen'!$D$36:$D$51</c:f>
              <c:numCache>
                <c:formatCode>#,##0</c:formatCode>
                <c:ptCount val="16"/>
                <c:pt idx="0">
                  <c:v>0</c:v>
                </c:pt>
                <c:pt idx="1">
                  <c:v>0</c:v>
                </c:pt>
                <c:pt idx="2">
                  <c:v>0</c:v>
                </c:pt>
                <c:pt idx="3">
                  <c:v>0</c:v>
                </c:pt>
                <c:pt idx="4">
                  <c:v>203</c:v>
                </c:pt>
                <c:pt idx="5">
                  <c:v>193</c:v>
                </c:pt>
                <c:pt idx="6">
                  <c:v>5297</c:v>
                </c:pt>
                <c:pt idx="7">
                  <c:v>12105</c:v>
                </c:pt>
                <c:pt idx="8">
                  <c:v>15765</c:v>
                </c:pt>
                <c:pt idx="9">
                  <c:v>18542</c:v>
                </c:pt>
                <c:pt idx="10">
                  <c:v>21307</c:v>
                </c:pt>
                <c:pt idx="11">
                  <c:v>29572</c:v>
                </c:pt>
                <c:pt idx="12">
                  <c:v>39748</c:v>
                </c:pt>
                <c:pt idx="13">
                  <c:v>49559</c:v>
                </c:pt>
                <c:pt idx="14">
                  <c:v>59989</c:v>
                </c:pt>
                <c:pt idx="15">
                  <c:v>47225</c:v>
                </c:pt>
              </c:numCache>
            </c:numRef>
          </c:val>
        </c:ser>
        <c:ser>
          <c:idx val="2"/>
          <c:order val="2"/>
          <c:tx>
            <c:strRef>
              <c:f>'PMTCT regimen'!$E$35</c:f>
              <c:strCache>
                <c:ptCount val="1"/>
                <c:pt idx="0">
                  <c:v>Option A</c:v>
                </c:pt>
              </c:strCache>
            </c:strRef>
          </c:tx>
          <c:spPr>
            <a:solidFill>
              <a:schemeClr val="accent5">
                <a:lumMod val="60000"/>
                <a:lumOff val="40000"/>
              </a:schemeClr>
            </a:solidFill>
            <a:ln>
              <a:noFill/>
            </a:ln>
            <a:effectLst/>
          </c:spPr>
          <c:invertIfNegative val="0"/>
          <c:cat>
            <c:numRef>
              <c:f>'PMTCT regimen'!$A$36:$A$51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regimen'!$E$36:$E$51</c:f>
              <c:numCache>
                <c:formatCode>#,##0</c:formatCode>
                <c:ptCount val="16"/>
                <c:pt idx="0">
                  <c:v>0</c:v>
                </c:pt>
                <c:pt idx="1">
                  <c:v>0</c:v>
                </c:pt>
                <c:pt idx="2">
                  <c:v>0</c:v>
                </c:pt>
                <c:pt idx="3">
                  <c:v>0</c:v>
                </c:pt>
                <c:pt idx="4">
                  <c:v>0</c:v>
                </c:pt>
                <c:pt idx="5">
                  <c:v>0</c:v>
                </c:pt>
                <c:pt idx="6">
                  <c:v>0</c:v>
                </c:pt>
                <c:pt idx="7">
                  <c:v>0</c:v>
                </c:pt>
                <c:pt idx="8">
                  <c:v>1545</c:v>
                </c:pt>
                <c:pt idx="9">
                  <c:v>1306</c:v>
                </c:pt>
                <c:pt idx="10">
                  <c:v>14331</c:v>
                </c:pt>
                <c:pt idx="11">
                  <c:v>28581</c:v>
                </c:pt>
                <c:pt idx="12">
                  <c:v>29964</c:v>
                </c:pt>
                <c:pt idx="13">
                  <c:v>33278</c:v>
                </c:pt>
                <c:pt idx="14">
                  <c:v>25210</c:v>
                </c:pt>
                <c:pt idx="15">
                  <c:v>13652</c:v>
                </c:pt>
              </c:numCache>
            </c:numRef>
          </c:val>
        </c:ser>
        <c:ser>
          <c:idx val="3"/>
          <c:order val="3"/>
          <c:tx>
            <c:strRef>
              <c:f>'PMTCT regimen'!$F$35</c:f>
              <c:strCache>
                <c:ptCount val="1"/>
                <c:pt idx="0">
                  <c:v>Dual ARVs</c:v>
                </c:pt>
              </c:strCache>
            </c:strRef>
          </c:tx>
          <c:spPr>
            <a:solidFill>
              <a:schemeClr val="accent5">
                <a:lumMod val="40000"/>
                <a:lumOff val="60000"/>
              </a:schemeClr>
            </a:solidFill>
            <a:ln>
              <a:noFill/>
            </a:ln>
            <a:effectLst/>
          </c:spPr>
          <c:invertIfNegative val="0"/>
          <c:cat>
            <c:numRef>
              <c:f>'PMTCT regimen'!$A$36:$A$51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regimen'!$F$36:$F$51</c:f>
              <c:numCache>
                <c:formatCode>#,##0</c:formatCode>
                <c:ptCount val="16"/>
                <c:pt idx="0">
                  <c:v>0</c:v>
                </c:pt>
                <c:pt idx="1">
                  <c:v>0</c:v>
                </c:pt>
                <c:pt idx="2">
                  <c:v>0</c:v>
                </c:pt>
                <c:pt idx="3">
                  <c:v>0</c:v>
                </c:pt>
                <c:pt idx="4">
                  <c:v>111</c:v>
                </c:pt>
                <c:pt idx="5">
                  <c:v>55</c:v>
                </c:pt>
                <c:pt idx="6">
                  <c:v>6307</c:v>
                </c:pt>
                <c:pt idx="7">
                  <c:v>17081</c:v>
                </c:pt>
                <c:pt idx="8">
                  <c:v>23383</c:v>
                </c:pt>
                <c:pt idx="9">
                  <c:v>22960</c:v>
                </c:pt>
                <c:pt idx="10">
                  <c:v>19590</c:v>
                </c:pt>
                <c:pt idx="11">
                  <c:v>8003</c:v>
                </c:pt>
                <c:pt idx="12">
                  <c:v>2622</c:v>
                </c:pt>
                <c:pt idx="13">
                  <c:v>3987</c:v>
                </c:pt>
                <c:pt idx="14">
                  <c:v>4389</c:v>
                </c:pt>
                <c:pt idx="15">
                  <c:v>133</c:v>
                </c:pt>
              </c:numCache>
            </c:numRef>
          </c:val>
        </c:ser>
        <c:ser>
          <c:idx val="4"/>
          <c:order val="4"/>
          <c:tx>
            <c:strRef>
              <c:f>'PMTCT regimen'!$G$35</c:f>
              <c:strCache>
                <c:ptCount val="1"/>
                <c:pt idx="0">
                  <c:v>Single-dose nevirapine</c:v>
                </c:pt>
              </c:strCache>
            </c:strRef>
          </c:tx>
          <c:spPr>
            <a:pattFill prst="pct70">
              <a:fgClr>
                <a:schemeClr val="bg1">
                  <a:lumMod val="50000"/>
                </a:schemeClr>
              </a:fgClr>
              <a:bgClr>
                <a:schemeClr val="bg1"/>
              </a:bgClr>
            </a:pattFill>
            <a:ln>
              <a:noFill/>
            </a:ln>
            <a:effectLst/>
          </c:spPr>
          <c:invertIfNegative val="0"/>
          <c:cat>
            <c:numRef>
              <c:f>'PMTCT regimen'!$A$36:$A$51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regimen'!$G$36:$G$51</c:f>
              <c:numCache>
                <c:formatCode>#,##0</c:formatCode>
                <c:ptCount val="16"/>
                <c:pt idx="0">
                  <c:v>177</c:v>
                </c:pt>
                <c:pt idx="1">
                  <c:v>479</c:v>
                </c:pt>
                <c:pt idx="2">
                  <c:v>2342</c:v>
                </c:pt>
                <c:pt idx="3">
                  <c:v>5087</c:v>
                </c:pt>
                <c:pt idx="4">
                  <c:v>8405</c:v>
                </c:pt>
                <c:pt idx="5">
                  <c:v>13089</c:v>
                </c:pt>
                <c:pt idx="6">
                  <c:v>18928</c:v>
                </c:pt>
                <c:pt idx="7">
                  <c:v>15791</c:v>
                </c:pt>
                <c:pt idx="8">
                  <c:v>13840</c:v>
                </c:pt>
                <c:pt idx="9">
                  <c:v>10658</c:v>
                </c:pt>
                <c:pt idx="10">
                  <c:v>9664</c:v>
                </c:pt>
                <c:pt idx="11">
                  <c:v>2690</c:v>
                </c:pt>
                <c:pt idx="12">
                  <c:v>4820</c:v>
                </c:pt>
                <c:pt idx="13">
                  <c:v>4356</c:v>
                </c:pt>
                <c:pt idx="14">
                  <c:v>3093</c:v>
                </c:pt>
                <c:pt idx="15">
                  <c:v>1941</c:v>
                </c:pt>
              </c:numCache>
            </c:numRef>
          </c:val>
        </c:ser>
        <c:ser>
          <c:idx val="5"/>
          <c:order val="5"/>
          <c:tx>
            <c:strRef>
              <c:f>'PMTCT regimen'!$I$35</c:f>
              <c:strCache>
                <c:ptCount val="1"/>
                <c:pt idx="0">
                  <c:v>Pregnant women not receiving ARVs for PMTCT</c:v>
                </c:pt>
              </c:strCache>
            </c:strRef>
          </c:tx>
          <c:spPr>
            <a:pattFill prst="dkDnDiag">
              <a:fgClr>
                <a:srgbClr val="C00000"/>
              </a:fgClr>
              <a:bgClr>
                <a:schemeClr val="bg1"/>
              </a:bgClr>
            </a:pattFill>
            <a:ln>
              <a:noFill/>
            </a:ln>
            <a:effectLst/>
          </c:spPr>
          <c:invertIfNegative val="0"/>
          <c:cat>
            <c:numRef>
              <c:f>'PMTCT regimen'!$A$36:$A$51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regimen'!$I$36:$I$51</c:f>
              <c:numCache>
                <c:formatCode>#,##0</c:formatCode>
                <c:ptCount val="16"/>
                <c:pt idx="0">
                  <c:v>372310</c:v>
                </c:pt>
                <c:pt idx="1">
                  <c:v>380904</c:v>
                </c:pt>
                <c:pt idx="2">
                  <c:v>383133</c:v>
                </c:pt>
                <c:pt idx="3">
                  <c:v>380971</c:v>
                </c:pt>
                <c:pt idx="4">
                  <c:v>375139</c:v>
                </c:pt>
                <c:pt idx="5">
                  <c:v>366594</c:v>
                </c:pt>
                <c:pt idx="6">
                  <c:v>343717</c:v>
                </c:pt>
                <c:pt idx="7">
                  <c:v>321504</c:v>
                </c:pt>
                <c:pt idx="8">
                  <c:v>299922</c:v>
                </c:pt>
                <c:pt idx="9">
                  <c:v>286812</c:v>
                </c:pt>
                <c:pt idx="10">
                  <c:v>260129</c:v>
                </c:pt>
                <c:pt idx="11">
                  <c:v>246932</c:v>
                </c:pt>
                <c:pt idx="12">
                  <c:v>221994</c:v>
                </c:pt>
                <c:pt idx="13">
                  <c:v>189123</c:v>
                </c:pt>
                <c:pt idx="14">
                  <c:v>173011</c:v>
                </c:pt>
                <c:pt idx="15">
                  <c:v>172507</c:v>
                </c:pt>
              </c:numCache>
            </c:numRef>
          </c:val>
        </c:ser>
        <c:dLbls>
          <c:showLegendKey val="0"/>
          <c:showVal val="0"/>
          <c:showCatName val="0"/>
          <c:showSerName val="0"/>
          <c:showPercent val="0"/>
          <c:showBubbleSize val="0"/>
        </c:dLbls>
        <c:gapWidth val="15"/>
        <c:overlap val="100"/>
        <c:axId val="567866712"/>
        <c:axId val="567891016"/>
      </c:barChart>
      <c:catAx>
        <c:axId val="567866712"/>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91016"/>
        <c:crosses val="autoZero"/>
        <c:auto val="1"/>
        <c:lblAlgn val="ctr"/>
        <c:lblOffset val="100"/>
        <c:noMultiLvlLbl val="0"/>
      </c:catAx>
      <c:valAx>
        <c:axId val="567891016"/>
        <c:scaling>
          <c:orientation val="minMax"/>
          <c:max val="400000"/>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66712"/>
        <c:crosses val="autoZero"/>
        <c:crossBetween val="between"/>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AIDS-related deaths among children aged 0–14, by UNICEF regions,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4851885238483121"/>
          <c:y val="0.372544330315836"/>
          <c:w val="0.52836390623585849"/>
          <c:h val="0.56332907776299557"/>
        </c:manualLayout>
      </c:layout>
      <c:pieChart>
        <c:varyColors val="1"/>
        <c:ser>
          <c:idx val="0"/>
          <c:order val="0"/>
          <c:tx>
            <c:strRef>
              <c:f>'AIDS Death_0-14_All Regions'!$B$38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Lbls>
            <c:dLbl>
              <c:idx val="0"/>
              <c:layout/>
              <c:tx>
                <c:rich>
                  <a:bodyPr/>
                  <a:lstStyle/>
                  <a:p>
                    <a:fld id="{867CF3A9-D9CA-4194-9A8D-6677799D9700}" type="CELLRANGE">
                      <a:rPr lang="en-US"/>
                      <a:pPr/>
                      <a:t>[CELLRANGE]</a:t>
                    </a:fld>
                    <a:r>
                      <a:rPr lang="en-US" baseline="0"/>
                      <a:t> </a:t>
                    </a:r>
                    <a:fld id="{6FF2BA74-77F4-42F5-AAAC-52BE758D6FF4}" type="CATEGORYNAME">
                      <a:rPr lang="en-US" baseline="0"/>
                      <a:pPr/>
                      <a:t>[CATEGORY NAME]</a:t>
                    </a:fld>
                    <a:r>
                      <a:rPr lang="en-US" baseline="0"/>
                      <a:t> </a:t>
                    </a:r>
                    <a:fld id="{373A37BF-FFD9-4F10-9023-2B724C29AE6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FE4CBD53-D6A4-4DAF-9441-50303CF03710}" type="CELLRANGE">
                      <a:rPr lang="en-US"/>
                      <a:pPr/>
                      <a:t>[CELLRANGE]</a:t>
                    </a:fld>
                    <a:r>
                      <a:rPr lang="en-US" baseline="0"/>
                      <a:t> </a:t>
                    </a:r>
                    <a:fld id="{951B8306-57C3-4B62-A795-C3394E8A8274}" type="CATEGORYNAME">
                      <a:rPr lang="en-US" baseline="0"/>
                      <a:pPr/>
                      <a:t>[CATEGORY NAME]</a:t>
                    </a:fld>
                    <a:r>
                      <a:rPr lang="en-US" baseline="0"/>
                      <a:t> </a:t>
                    </a:r>
                    <a:fld id="{011192FC-65D8-41C5-9F01-C6DF06C83CF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8464DAFE-CC24-4A88-85A3-835822F44163}" type="CELLRANGE">
                      <a:rPr lang="en-US"/>
                      <a:pPr/>
                      <a:t>[CELLRANGE]</a:t>
                    </a:fld>
                    <a:r>
                      <a:rPr lang="en-US" baseline="0"/>
                      <a:t> </a:t>
                    </a:r>
                    <a:fld id="{79850262-EC15-4310-84DD-F3BCFD969444}" type="CATEGORYNAME">
                      <a:rPr lang="en-US" baseline="0"/>
                      <a:pPr/>
                      <a:t>[CATEGORY NAME]</a:t>
                    </a:fld>
                    <a:r>
                      <a:rPr lang="en-US" baseline="0"/>
                      <a:t> </a:t>
                    </a:r>
                    <a:fld id="{A1023EC3-CBB2-451E-BB4B-B2297A1D647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68F150E7-32A8-4803-B099-4BE5F250422E}" type="CELLRANGE">
                      <a:rPr lang="en-US"/>
                      <a:pPr/>
                      <a:t>[CELLRANGE]</a:t>
                    </a:fld>
                    <a:r>
                      <a:rPr lang="en-US" baseline="0"/>
                      <a:t> </a:t>
                    </a:r>
                    <a:fld id="{FB68B59B-00C8-4E9C-BD84-1BECF9026334}" type="CATEGORYNAME">
                      <a:rPr lang="en-US" baseline="0"/>
                      <a:pPr/>
                      <a:t>[CATEGORY NAME]</a:t>
                    </a:fld>
                    <a:r>
                      <a:rPr lang="en-US" baseline="0"/>
                      <a:t> </a:t>
                    </a:r>
                    <a:fld id="{65BB60ED-0F91-4E97-84E8-E53D94FF4E3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C030FF1A-0A0B-46F7-BA7B-B66BC18A1969}" type="CELLRANGE">
                      <a:rPr lang="en-US"/>
                      <a:pPr/>
                      <a:t>[CELLRANGE]</a:t>
                    </a:fld>
                    <a:r>
                      <a:rPr lang="en-US" baseline="0"/>
                      <a:t> </a:t>
                    </a:r>
                    <a:fld id="{DD8376A9-6318-4D33-B7EB-D85DE3F52A71}" type="CATEGORYNAME">
                      <a:rPr lang="en-US" baseline="0"/>
                      <a:pPr/>
                      <a:t>[CATEGORY NAME]</a:t>
                    </a:fld>
                    <a:r>
                      <a:rPr lang="en-US" baseline="0"/>
                      <a:t> </a:t>
                    </a:r>
                    <a:fld id="{D7270E94-48B4-4984-A3A4-71DB23E52F8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FB236C29-1057-4157-A10A-DCCFEB1436B5}" type="CELLRANGE">
                      <a:rPr lang="en-US"/>
                      <a:pPr/>
                      <a:t>[CELLRANGE]</a:t>
                    </a:fld>
                    <a:r>
                      <a:rPr lang="en-US" baseline="0"/>
                      <a:t> </a:t>
                    </a:r>
                    <a:fld id="{20DC0C12-FA5F-4443-A34F-88263900AF00}" type="CATEGORYNAME">
                      <a:rPr lang="en-US" baseline="0"/>
                      <a:pPr/>
                      <a:t>[CATEGORY NAME]</a:t>
                    </a:fld>
                    <a:r>
                      <a:rPr lang="en-US" baseline="0"/>
                      <a:t> </a:t>
                    </a:r>
                    <a:fld id="{FD1702C8-3ECE-4D0F-AFA5-F9300F42CC5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manualLayout>
                  <c:x val="0.1334195673816635"/>
                  <c:y val="-9.2951815199657992E-2"/>
                </c:manualLayout>
              </c:layout>
              <c:tx>
                <c:rich>
                  <a:bodyPr/>
                  <a:lstStyle/>
                  <a:p>
                    <a:fld id="{9971F514-F288-4189-84E6-7EECB23A045A}" type="CELLRANGE">
                      <a:rPr lang="en-US"/>
                      <a:pPr/>
                      <a:t>[CELLRANGE]</a:t>
                    </a:fld>
                    <a:r>
                      <a:rPr lang="en-US" baseline="0"/>
                      <a:t> </a:t>
                    </a:r>
                    <a:fld id="{625FD1EA-9FBF-4651-86A8-6E92F3340DE1}"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7"/>
              <c:layout>
                <c:manualLayout>
                  <c:x val="0.13294502669924879"/>
                  <c:y val="-2.864211384250211E-2"/>
                </c:manualLayout>
              </c:layout>
              <c:tx>
                <c:rich>
                  <a:bodyPr/>
                  <a:lstStyle/>
                  <a:p>
                    <a:fld id="{5924F26F-D9AB-48E1-810C-FB7FAF731D15}" type="CELLRANGE">
                      <a:rPr lang="en-US"/>
                      <a:pPr/>
                      <a:t>[CELLRANGE]</a:t>
                    </a:fld>
                    <a:r>
                      <a:rPr lang="en-US" baseline="0"/>
                      <a:t> </a:t>
                    </a:r>
                    <a:fld id="{86D01B72-4575-41DC-A8A1-567D1AFF16CF}"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Death_0-14_All Regions'!$A$39:$A$46</c:f>
              <c:strCache>
                <c:ptCount val="8"/>
                <c:pt idx="0">
                  <c:v>Eastern and Southern Africa</c:v>
                </c:pt>
                <c:pt idx="1">
                  <c:v>Western and Central Africa</c:v>
                </c:pt>
                <c:pt idx="2">
                  <c:v>South Asia</c:v>
                </c:pt>
                <c:pt idx="3">
                  <c:v>East Asia and the Pacific</c:v>
                </c:pt>
                <c:pt idx="4">
                  <c:v>Latin America and the Caribbean</c:v>
                </c:pt>
                <c:pt idx="5">
                  <c:v>Middle East and North Africa</c:v>
                </c:pt>
                <c:pt idx="6">
                  <c:v>Rest of World</c:v>
                </c:pt>
                <c:pt idx="7">
                  <c:v>CEE/CIS</c:v>
                </c:pt>
              </c:strCache>
            </c:strRef>
          </c:cat>
          <c:val>
            <c:numRef>
              <c:f>'AIDS Death_0-14_All Regions'!$B$39:$B$46</c:f>
              <c:numCache>
                <c:formatCode>General</c:formatCode>
                <c:ptCount val="8"/>
                <c:pt idx="0">
                  <c:v>48091</c:v>
                </c:pt>
                <c:pt idx="1">
                  <c:v>42759</c:v>
                </c:pt>
                <c:pt idx="2">
                  <c:v>8032.1013000000003</c:v>
                </c:pt>
                <c:pt idx="3">
                  <c:v>3502.3850000000002</c:v>
                </c:pt>
                <c:pt idx="4">
                  <c:v>1829.3811000000001</c:v>
                </c:pt>
                <c:pt idx="5">
                  <c:v>785</c:v>
                </c:pt>
                <c:pt idx="6">
                  <c:v>307.70569999999998</c:v>
                </c:pt>
                <c:pt idx="7">
                  <c:v>296.90640000000002</c:v>
                </c:pt>
              </c:numCache>
            </c:numRef>
          </c:val>
          <c:extLst>
            <c:ext xmlns:c15="http://schemas.microsoft.com/office/drawing/2012/chart" uri="{02D57815-91ED-43cb-92C2-25804820EDAC}">
              <c15:datalabelsRange>
                <c15:f>'AIDS Death_0-14_All Regions'!$C$39:$C$46</c15:f>
                <c15:dlblRangeCache>
                  <c:ptCount val="8"/>
                  <c:pt idx="0">
                    <c:v>48,000</c:v>
                  </c:pt>
                  <c:pt idx="1">
                    <c:v>43,000</c:v>
                  </c:pt>
                  <c:pt idx="2">
                    <c:v>8,000</c:v>
                  </c:pt>
                  <c:pt idx="3">
                    <c:v>3,500</c:v>
                  </c:pt>
                  <c:pt idx="4">
                    <c:v>1,800</c:v>
                  </c:pt>
                  <c:pt idx="5">
                    <c:v>&lt;1,000</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AIDS-related deaths among children aged 0–14, Western and Central Africa,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1541540410896914"/>
          <c:y val="0.38234825037081205"/>
          <c:w val="0.55595011313241027"/>
          <c:h val="0.59274083792792376"/>
        </c:manualLayout>
      </c:layout>
      <c:pieChart>
        <c:varyColors val="1"/>
        <c:ser>
          <c:idx val="0"/>
          <c:order val="0"/>
          <c:tx>
            <c:strRef>
              <c:f>'AIDS Deaths_0-14_reg'!$B$38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Pt>
            <c:idx val="20"/>
            <c:bubble3D val="0"/>
            <c:spPr>
              <a:gradFill>
                <a:gsLst>
                  <a:gs pos="100000">
                    <a:schemeClr val="accent3">
                      <a:lumMod val="80000"/>
                      <a:lumMod val="60000"/>
                      <a:lumOff val="40000"/>
                    </a:schemeClr>
                  </a:gs>
                  <a:gs pos="0">
                    <a:schemeClr val="accent3">
                      <a:lumMod val="80000"/>
                    </a:schemeClr>
                  </a:gs>
                </a:gsLst>
                <a:lin ang="5400000" scaled="0"/>
              </a:gradFill>
              <a:ln w="19050">
                <a:solidFill>
                  <a:schemeClr val="lt1"/>
                </a:solidFill>
              </a:ln>
              <a:effectLst/>
            </c:spPr>
          </c:dPt>
          <c:dPt>
            <c:idx val="21"/>
            <c:bubble3D val="0"/>
            <c:spPr>
              <a:gradFill>
                <a:gsLst>
                  <a:gs pos="100000">
                    <a:schemeClr val="accent4">
                      <a:lumMod val="80000"/>
                      <a:lumMod val="60000"/>
                      <a:lumOff val="40000"/>
                    </a:schemeClr>
                  </a:gs>
                  <a:gs pos="0">
                    <a:schemeClr val="accent4">
                      <a:lumMod val="80000"/>
                    </a:schemeClr>
                  </a:gs>
                </a:gsLst>
                <a:lin ang="5400000" scaled="0"/>
              </a:gradFill>
              <a:ln w="19050">
                <a:solidFill>
                  <a:schemeClr val="lt1"/>
                </a:solidFill>
              </a:ln>
              <a:effectLst/>
            </c:spPr>
          </c:dPt>
          <c:dPt>
            <c:idx val="22"/>
            <c:bubble3D val="0"/>
            <c:spPr>
              <a:gradFill>
                <a:gsLst>
                  <a:gs pos="100000">
                    <a:schemeClr val="accent5">
                      <a:lumMod val="80000"/>
                      <a:lumMod val="60000"/>
                      <a:lumOff val="40000"/>
                    </a:schemeClr>
                  </a:gs>
                  <a:gs pos="0">
                    <a:schemeClr val="accent5">
                      <a:lumMod val="80000"/>
                    </a:schemeClr>
                  </a:gs>
                </a:gsLst>
                <a:lin ang="5400000" scaled="0"/>
              </a:gradFill>
              <a:ln w="19050">
                <a:solidFill>
                  <a:schemeClr val="lt1"/>
                </a:solidFill>
              </a:ln>
              <a:effectLst/>
            </c:spPr>
          </c:dPt>
          <c:dLbls>
            <c:dLbl>
              <c:idx val="0"/>
              <c:layout/>
              <c:tx>
                <c:rich>
                  <a:bodyPr/>
                  <a:lstStyle/>
                  <a:p>
                    <a:fld id="{4888B7FC-98A0-4F09-8EAD-AB7D962D46AD}" type="CATEGORYNAME">
                      <a:rPr lang="en-US" baseline="0"/>
                      <a:pPr/>
                      <a:t>[CATEGORY NAME]</a:t>
                    </a:fld>
                    <a:r>
                      <a:rPr lang="en-US" baseline="0"/>
                      <a:t> </a:t>
                    </a:r>
                    <a:fld id="{405AEF97-784E-448C-A6A5-F86702BEB28B}"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0876C167-8678-497F-9E37-3E17EE0ABF1B}" type="CELLRANGE">
                      <a:rPr lang="en-US"/>
                      <a:pPr/>
                      <a:t>[CELLRANGE]</a:t>
                    </a:fld>
                    <a:r>
                      <a:rPr lang="en-US" baseline="0"/>
                      <a:t> </a:t>
                    </a:r>
                    <a:fld id="{AE41B484-089D-47EA-946B-2FF91FBB7C64}" type="CATEGORYNAME">
                      <a:rPr lang="en-US" baseline="0"/>
                      <a:pPr/>
                      <a:t>[CATEGORY NAME]</a:t>
                    </a:fld>
                    <a:r>
                      <a:rPr lang="en-US" baseline="0"/>
                      <a:t> </a:t>
                    </a:r>
                    <a:fld id="{F02981F5-B44F-4ECA-8FEC-1634A16DB2C3}"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A4F1F381-5606-4BB5-9926-7725D80BAE21}" type="CELLRANGE">
                      <a:rPr lang="en-US"/>
                      <a:pPr/>
                      <a:t>[CELLRANGE]</a:t>
                    </a:fld>
                    <a:r>
                      <a:rPr lang="en-US" baseline="0"/>
                      <a:t> </a:t>
                    </a:r>
                    <a:fld id="{A312DD95-94B8-4ED8-8411-198155A927E5}" type="CATEGORYNAME">
                      <a:rPr lang="en-US" baseline="0"/>
                      <a:pPr/>
                      <a:t>[CATEGORY NAME]</a:t>
                    </a:fld>
                    <a:r>
                      <a:rPr lang="en-US" baseline="0"/>
                      <a:t> </a:t>
                    </a:r>
                    <a:fld id="{4054CF96-88A0-4AE1-918B-61CFC26F2DE0}"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0F3B8DDF-650A-4B1A-A542-A9054F8B2EE5}" type="CELLRANGE">
                      <a:rPr lang="en-US"/>
                      <a:pPr/>
                      <a:t>[CELLRANGE]</a:t>
                    </a:fld>
                    <a:r>
                      <a:rPr lang="en-US" baseline="0"/>
                      <a:t> </a:t>
                    </a:r>
                    <a:fld id="{3DA103AE-EAD7-4C72-BE04-1BC0DE6A2D6C}" type="CATEGORYNAME">
                      <a:rPr lang="en-US" baseline="0"/>
                      <a:pPr/>
                      <a:t>[CATEGORY NAME]</a:t>
                    </a:fld>
                    <a:r>
                      <a:rPr lang="en-US" baseline="0"/>
                      <a:t> </a:t>
                    </a:r>
                    <a:fld id="{5A15D6ED-CF16-48C6-BE21-AD1B36081C20}"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866A20C6-5156-4A0F-A0FB-D9AA61084B2E}" type="CELLRANGE">
                      <a:rPr lang="en-US"/>
                      <a:pPr/>
                      <a:t>[CELLRANGE]</a:t>
                    </a:fld>
                    <a:r>
                      <a:rPr lang="en-US" baseline="0"/>
                      <a:t> </a:t>
                    </a:r>
                    <a:fld id="{BB25F6B3-4416-4D40-B33B-1E74E957ED1C}" type="CATEGORYNAME">
                      <a:rPr lang="en-US" baseline="0"/>
                      <a:pPr/>
                      <a:t>[CATEGORY NAME]</a:t>
                    </a:fld>
                    <a:r>
                      <a:rPr lang="en-US" baseline="0"/>
                      <a:t> </a:t>
                    </a:r>
                    <a:fld id="{98F620B9-2857-4AE2-BB89-8462C1DDC65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8210E00B-7D8B-474C-B5FC-07210FCD9119}" type="CELLRANGE">
                      <a:rPr lang="en-US"/>
                      <a:pPr/>
                      <a:t>[CELLRANGE]</a:t>
                    </a:fld>
                    <a:r>
                      <a:rPr lang="en-US" baseline="0"/>
                      <a:t> </a:t>
                    </a:r>
                    <a:fld id="{4E74F1CA-49DE-453F-8E7B-A3919ECC7699}" type="CATEGORYNAME">
                      <a:rPr lang="en-US" baseline="0"/>
                      <a:pPr/>
                      <a:t>[CATEGORY NAME]</a:t>
                    </a:fld>
                    <a:r>
                      <a:rPr lang="en-US" baseline="0"/>
                      <a:t> </a:t>
                    </a:r>
                    <a:fld id="{90D045AD-06EB-402D-9C8B-76A099983AB6}"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1ED3AC53-36CD-4C13-9FFD-98C6787EB535}" type="CELLRANGE">
                      <a:rPr lang="en-US"/>
                      <a:pPr/>
                      <a:t>[CELLRANGE]</a:t>
                    </a:fld>
                    <a:r>
                      <a:rPr lang="en-US" baseline="0"/>
                      <a:t> </a:t>
                    </a:r>
                    <a:fld id="{5D6BF451-DFEC-41FE-938C-A1DA5E946480}" type="CATEGORYNAME">
                      <a:rPr lang="en-US" baseline="0"/>
                      <a:pPr/>
                      <a:t>[CATEGORY NAME]</a:t>
                    </a:fld>
                    <a:r>
                      <a:rPr lang="en-US" baseline="0"/>
                      <a:t> </a:t>
                    </a:r>
                    <a:fld id="{60C20576-9F54-4BB4-AEB1-4C4B15D8F19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2857E2FC-5C19-4125-8356-2C04FE25CEA1}" type="CELLRANGE">
                      <a:rPr lang="en-US"/>
                      <a:pPr/>
                      <a:t>[CELLRANGE]</a:t>
                    </a:fld>
                    <a:r>
                      <a:rPr lang="en-US" baseline="0"/>
                      <a:t> </a:t>
                    </a:r>
                    <a:fld id="{6C8CE678-AFAA-4F3F-B546-F24A74E43811}" type="CATEGORYNAME">
                      <a:rPr lang="en-US" baseline="0"/>
                      <a:pPr/>
                      <a:t>[CATEGORY NAME]</a:t>
                    </a:fld>
                    <a:r>
                      <a:rPr lang="en-US" baseline="0"/>
                      <a:t> </a:t>
                    </a:r>
                    <a:fld id="{443C1514-D4BC-4F34-8B18-B7FB3A23692B}"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5690DE42-22AA-43F9-B186-121174448682}" type="CELLRANGE">
                      <a:rPr lang="en-US"/>
                      <a:pPr/>
                      <a:t>[CELLRANGE]</a:t>
                    </a:fld>
                    <a:r>
                      <a:rPr lang="en-US" baseline="0"/>
                      <a:t> </a:t>
                    </a:r>
                    <a:fld id="{880DA77D-7CDE-4E98-8C05-08560C32D868}" type="CATEGORYNAME">
                      <a:rPr lang="en-US" baseline="0"/>
                      <a:pPr/>
                      <a:t>[CATEGORY NAME]</a:t>
                    </a:fld>
                    <a:r>
                      <a:rPr lang="en-US" baseline="0"/>
                      <a:t> </a:t>
                    </a:r>
                    <a:fld id="{7E3EBEEE-B754-4AFC-A1AD-74497D9B08B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A3666E16-7A07-45D4-85BB-1671781393AA}" type="CELLRANGE">
                      <a:rPr lang="en-US"/>
                      <a:pPr/>
                      <a:t>[CELLRANGE]</a:t>
                    </a:fld>
                    <a:r>
                      <a:rPr lang="en-US" baseline="0"/>
                      <a:t> </a:t>
                    </a:r>
                    <a:fld id="{FAD33F5A-8777-41A6-AD97-478FABDE4015}" type="CATEGORYNAME">
                      <a:rPr lang="en-US" baseline="0"/>
                      <a:pPr/>
                      <a:t>[CATEGORY NAME]</a:t>
                    </a:fld>
                    <a:r>
                      <a:rPr lang="en-US" baseline="0"/>
                      <a:t> </a:t>
                    </a:r>
                    <a:fld id="{7A58BE4D-7EFD-48D0-92EA-2D5CD85E545A}"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542F60E9-38AA-4984-99CB-4E40E0AC9D71}" type="CELLRANGE">
                      <a:rPr lang="en-US"/>
                      <a:pPr/>
                      <a:t>[CELLRANGE]</a:t>
                    </a:fld>
                    <a:r>
                      <a:rPr lang="en-US" baseline="0"/>
                      <a:t> </a:t>
                    </a:r>
                    <a:fld id="{D3166BFC-1FE7-4C1B-814B-29359B819995}" type="CATEGORYNAME">
                      <a:rPr lang="en-US" baseline="0"/>
                      <a:pPr/>
                      <a:t>[CATEGORY NAME]</a:t>
                    </a:fld>
                    <a:r>
                      <a:rPr lang="en-US" baseline="0"/>
                      <a:t> </a:t>
                    </a:r>
                    <a:fld id="{085E5C28-DC55-4104-A1CD-8DD6D15043F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B43792F6-284A-4CA7-B49D-91A8B8D974B5}" type="CELLRANGE">
                      <a:rPr lang="en-US"/>
                      <a:pPr/>
                      <a:t>[CELLRANGE]</a:t>
                    </a:fld>
                    <a:r>
                      <a:rPr lang="en-US" baseline="0"/>
                      <a:t> </a:t>
                    </a:r>
                    <a:fld id="{9F418C9A-54B9-402F-9A0B-B4322723123D}" type="CATEGORYNAME">
                      <a:rPr lang="en-US" baseline="0"/>
                      <a:pPr/>
                      <a:t>[CATEGORY NAME]</a:t>
                    </a:fld>
                    <a:r>
                      <a:rPr lang="en-US" baseline="0"/>
                      <a:t> </a:t>
                    </a:r>
                    <a:fld id="{13B9FEA4-971E-4D7F-921F-380C494A778F}"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manualLayout>
                  <c:x val="-8.68348401155805E-2"/>
                  <c:y val="-0.1466654316129852"/>
                </c:manualLayout>
              </c:layout>
              <c:tx>
                <c:rich>
                  <a:bodyPr/>
                  <a:lstStyle/>
                  <a:p>
                    <a:fld id="{889C557B-6364-4E46-8432-C3F37A533918}" type="CELLRANGE">
                      <a:rPr lang="en-US" baseline="0"/>
                      <a:pPr/>
                      <a:t>[CELLRANGE]</a:t>
                    </a:fld>
                    <a:r>
                      <a:rPr lang="en-US" baseline="0"/>
                      <a:t> </a:t>
                    </a:r>
                    <a:fld id="{7145BDB9-B5BB-4ED6-A177-6552131FCCB2}" type="CATEGORYNAME">
                      <a:rPr lang="en-US" baseline="0"/>
                      <a:pPr/>
                      <a:t>[CATEGORY NAME]</a:t>
                    </a:fld>
                    <a:r>
                      <a:rPr lang="en-US" baseline="0"/>
                      <a:t> </a:t>
                    </a:r>
                    <a:fld id="{424E7BBB-CA5A-49BE-8398-ACCC8D09525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3"/>
              <c:layout>
                <c:manualLayout>
                  <c:x val="2.7743224844717543E-2"/>
                  <c:y val="-6.1812344310510831E-2"/>
                </c:manualLayout>
              </c:layout>
              <c:tx>
                <c:rich>
                  <a:bodyPr/>
                  <a:lstStyle/>
                  <a:p>
                    <a:fld id="{459F63E7-FD1D-40FE-AE12-1231BC60A60A}" type="CELLRANGE">
                      <a:rPr lang="en-US" baseline="0"/>
                      <a:pPr/>
                      <a:t>[CELLRANGE]</a:t>
                    </a:fld>
                    <a:r>
                      <a:rPr lang="en-US" baseline="0"/>
                      <a:t> </a:t>
                    </a:r>
                    <a:fld id="{FF8F0706-A892-4C14-A18D-33BA7A463A4C}" type="CATEGORYNAME">
                      <a:rPr lang="en-US" baseline="0"/>
                      <a:pPr/>
                      <a:t>[CATEGORY NAME]</a:t>
                    </a:fld>
                    <a:r>
                      <a:rPr lang="en-US" baseline="0"/>
                      <a:t> </a:t>
                    </a:r>
                    <a:fld id="{5E263C42-1181-42DE-BD71-D07C59ACA5B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4"/>
              <c:layout>
                <c:manualLayout>
                  <c:x val="-5.723332643989458E-2"/>
                  <c:y val="5.3244082842501565E-3"/>
                </c:manualLayout>
              </c:layout>
              <c:tx>
                <c:rich>
                  <a:bodyPr/>
                  <a:lstStyle/>
                  <a:p>
                    <a:fld id="{E1AE0920-CD89-4A3D-B832-B5E9FFB13E83}" type="CELLRANGE">
                      <a:rPr lang="en-US" baseline="0"/>
                      <a:pPr/>
                      <a:t>[CELLRANGE]</a:t>
                    </a:fld>
                    <a:r>
                      <a:rPr lang="en-US" baseline="0"/>
                      <a:t> </a:t>
                    </a:r>
                    <a:fld id="{55FB02C6-A5EA-4F40-A7F7-4A080B99DC17}" type="CATEGORYNAME">
                      <a:rPr lang="en-US" baseline="0"/>
                      <a:pPr/>
                      <a:t>[CATEGORY NAME]</a:t>
                    </a:fld>
                    <a:r>
                      <a:rPr lang="en-US" baseline="0"/>
                      <a:t> </a:t>
                    </a:r>
                    <a:fld id="{075E05B8-FC71-448F-ACC2-5989FDDB7330}"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5"/>
              <c:layout/>
              <c:tx>
                <c:rich>
                  <a:bodyPr/>
                  <a:lstStyle/>
                  <a:p>
                    <a:fld id="{1FA9E80E-89C4-40C2-984C-BAB5EC843B11}" type="CELLRANGE">
                      <a:rPr lang="en-US"/>
                      <a:pPr/>
                      <a:t>[CELLRANGE]</a:t>
                    </a:fld>
                    <a:r>
                      <a:rPr lang="en-US" baseline="0"/>
                      <a:t> </a:t>
                    </a:r>
                    <a:fld id="{12408DC0-096C-4AFD-85AC-9993F91626CE}" type="CATEGORYNAME">
                      <a:rPr lang="en-US" baseline="0"/>
                      <a:pPr/>
                      <a:t>[CATEGORY NAME]</a:t>
                    </a:fld>
                    <a:r>
                      <a:rPr lang="en-US" baseline="0"/>
                      <a:t> </a:t>
                    </a:r>
                    <a:fld id="{87D82742-C6F2-4702-ADA2-8AE562324AC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A6000410-88AE-403A-9568-F5FCDA61DE8B}" type="CELLRANGE">
                      <a:rPr lang="en-US"/>
                      <a:pPr/>
                      <a:t>[CELLRANGE]</a:t>
                    </a:fld>
                    <a:r>
                      <a:rPr lang="en-US" baseline="0"/>
                      <a:t> </a:t>
                    </a:r>
                    <a:fld id="{AF9F933A-6F00-4480-B9EB-6DEC776B4387}" type="CATEGORYNAME">
                      <a:rPr lang="en-US" baseline="0"/>
                      <a:pPr/>
                      <a:t>[CATEGORY NAME]</a:t>
                    </a:fld>
                    <a:r>
                      <a:rPr lang="en-US" baseline="0"/>
                      <a:t> </a:t>
                    </a:r>
                    <a:fld id="{9EFC2759-E6B6-4A54-88B7-287B239B0D7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manualLayout>
                  <c:x val="-1.230383279604196E-2"/>
                  <c:y val="-9.3610128256752356E-2"/>
                </c:manualLayout>
              </c:layout>
              <c:tx>
                <c:rich>
                  <a:bodyPr/>
                  <a:lstStyle/>
                  <a:p>
                    <a:fld id="{AA07323F-4CE9-4DB8-BF00-F82B71D5F1D1}" type="CELLRANGE">
                      <a:rPr lang="en-US" baseline="0"/>
                      <a:pPr/>
                      <a:t>[CELLRANGE]</a:t>
                    </a:fld>
                    <a:r>
                      <a:rPr lang="en-US" baseline="0"/>
                      <a:t> </a:t>
                    </a:r>
                    <a:fld id="{61325FA8-01BB-442F-882A-7E521F6A9376}" type="CATEGORYNAME">
                      <a:rPr lang="en-US" baseline="0"/>
                      <a:pPr/>
                      <a:t>[CATEGORY NAME]</a:t>
                    </a:fld>
                    <a:r>
                      <a:rPr lang="en-US" baseline="0"/>
                      <a:t> </a:t>
                    </a:r>
                    <a:fld id="{D2B981CD-5745-41D0-8D0F-F7B32F0AB4C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8"/>
              <c:layout/>
              <c:tx>
                <c:rich>
                  <a:bodyPr/>
                  <a:lstStyle/>
                  <a:p>
                    <a:fld id="{D5492842-A10D-4922-BAE8-84882EF7F7A5}" type="CELLRANGE">
                      <a:rPr lang="en-US"/>
                      <a:pPr/>
                      <a:t>[CELLRANGE]</a:t>
                    </a:fld>
                    <a:r>
                      <a:rPr lang="en-US" baseline="0"/>
                      <a:t> </a:t>
                    </a:r>
                    <a:fld id="{1A75CF52-93B2-4868-A0F8-9F7B33C94D4B}"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9"/>
              <c:layout/>
              <c:tx>
                <c:rich>
                  <a:bodyPr/>
                  <a:lstStyle/>
                  <a:p>
                    <a:fld id="{0BF2B658-C5CB-4D8F-8380-D4A71F3B2D12}" type="CELLRANGE">
                      <a:rPr lang="en-US"/>
                      <a:pPr/>
                      <a:t>[CELLRANGE]</a:t>
                    </a:fld>
                    <a:r>
                      <a:rPr lang="en-US" baseline="0"/>
                      <a:t> </a:t>
                    </a:r>
                    <a:fld id="{8797F9E5-2928-4F99-8053-297451934F9A}"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0"/>
              <c:layout/>
              <c:tx>
                <c:rich>
                  <a:bodyPr/>
                  <a:lstStyle/>
                  <a:p>
                    <a:fld id="{2F1F4FCA-A8A8-4774-9314-3A8FB5785388}" type="CELLRANGE">
                      <a:rPr lang="en-US"/>
                      <a:pPr/>
                      <a:t>[CELLRANGE]</a:t>
                    </a:fld>
                    <a:r>
                      <a:rPr lang="en-US" baseline="0"/>
                      <a:t> </a:t>
                    </a:r>
                    <a:fld id="{EE233ADC-B54A-46D8-963E-9E4A56D97CFB}"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1"/>
              <c:layout/>
              <c:tx>
                <c:rich>
                  <a:bodyPr/>
                  <a:lstStyle/>
                  <a:p>
                    <a:fld id="{E4172601-2E80-43EB-B84F-BE670C004E5D}" type="CELLRANGE">
                      <a:rPr lang="en-US"/>
                      <a:pPr/>
                      <a:t>[CELLRANGE]</a:t>
                    </a:fld>
                    <a:r>
                      <a:rPr lang="en-US" baseline="0"/>
                      <a:t> </a:t>
                    </a:r>
                    <a:fld id="{335D411C-3B8F-471E-886E-33DD995E87B3}"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2"/>
              <c:layout/>
              <c:tx>
                <c:rich>
                  <a:bodyPr/>
                  <a:lstStyle/>
                  <a:p>
                    <a:fld id="{5B637ECF-7BB4-4212-BC00-5F43865E0105}" type="CELLRANGE">
                      <a:rPr lang="en-US"/>
                      <a:pPr/>
                      <a:t>[CELLRANGE]</a:t>
                    </a:fld>
                    <a:r>
                      <a:rPr lang="en-US" baseline="0"/>
                      <a:t> </a:t>
                    </a:r>
                    <a:fld id="{C0D7159F-6AF0-4ED3-A30F-0C987B97822B}"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Deaths_0-14_reg'!$A$39:$A$61</c:f>
              <c:strCache>
                <c:ptCount val="23"/>
                <c:pt idx="0">
                  <c:v>Nigeria</c:v>
                </c:pt>
                <c:pt idx="1">
                  <c:v>Cameroon</c:v>
                </c:pt>
                <c:pt idx="2">
                  <c:v>Democratic Republic of the Congo</c:v>
                </c:pt>
                <c:pt idx="3">
                  <c:v>Côte d'Ivoire</c:v>
                </c:pt>
                <c:pt idx="4">
                  <c:v>Chad</c:v>
                </c:pt>
                <c:pt idx="5">
                  <c:v>Ghana</c:v>
                </c:pt>
                <c:pt idx="6">
                  <c:v>Mali</c:v>
                </c:pt>
                <c:pt idx="7">
                  <c:v>Central African Republic</c:v>
                </c:pt>
                <c:pt idx="8">
                  <c:v>Congo</c:v>
                </c:pt>
                <c:pt idx="9">
                  <c:v>Niger</c:v>
                </c:pt>
                <c:pt idx="10">
                  <c:v>Togo</c:v>
                </c:pt>
                <c:pt idx="11">
                  <c:v>Burkina Faso</c:v>
                </c:pt>
                <c:pt idx="12">
                  <c:v>Senegal</c:v>
                </c:pt>
                <c:pt idx="13">
                  <c:v>Benin</c:v>
                </c:pt>
                <c:pt idx="14">
                  <c:v>Sierra Leone</c:v>
                </c:pt>
                <c:pt idx="15">
                  <c:v>Guinea</c:v>
                </c:pt>
                <c:pt idx="16">
                  <c:v>Liberia</c:v>
                </c:pt>
                <c:pt idx="17">
                  <c:v>Guinea-Bissau</c:v>
                </c:pt>
                <c:pt idx="18">
                  <c:v>Gabon</c:v>
                </c:pt>
                <c:pt idx="19">
                  <c:v>Gambia</c:v>
                </c:pt>
                <c:pt idx="20">
                  <c:v>Equatorial Guinea</c:v>
                </c:pt>
                <c:pt idx="21">
                  <c:v>Mauritania</c:v>
                </c:pt>
                <c:pt idx="22">
                  <c:v>Cabo Verde</c:v>
                </c:pt>
              </c:strCache>
            </c:strRef>
          </c:cat>
          <c:val>
            <c:numRef>
              <c:f>'AIDS Deaths_0-14_reg'!$B$39:$B$61</c:f>
              <c:numCache>
                <c:formatCode>General</c:formatCode>
                <c:ptCount val="23"/>
                <c:pt idx="0">
                  <c:v>25611</c:v>
                </c:pt>
                <c:pt idx="1">
                  <c:v>2973</c:v>
                </c:pt>
                <c:pt idx="2">
                  <c:v>2678</c:v>
                </c:pt>
                <c:pt idx="3">
                  <c:v>2176</c:v>
                </c:pt>
                <c:pt idx="4">
                  <c:v>1532</c:v>
                </c:pt>
                <c:pt idx="5">
                  <c:v>1423</c:v>
                </c:pt>
                <c:pt idx="6">
                  <c:v>988</c:v>
                </c:pt>
                <c:pt idx="7">
                  <c:v>724</c:v>
                </c:pt>
                <c:pt idx="8">
                  <c:v>589</c:v>
                </c:pt>
                <c:pt idx="9">
                  <c:v>573</c:v>
                </c:pt>
                <c:pt idx="10">
                  <c:v>471</c:v>
                </c:pt>
                <c:pt idx="11">
                  <c:v>426</c:v>
                </c:pt>
                <c:pt idx="12">
                  <c:v>425</c:v>
                </c:pt>
                <c:pt idx="13">
                  <c:v>381</c:v>
                </c:pt>
                <c:pt idx="14">
                  <c:v>334</c:v>
                </c:pt>
                <c:pt idx="15">
                  <c:v>333</c:v>
                </c:pt>
                <c:pt idx="16">
                  <c:v>284</c:v>
                </c:pt>
                <c:pt idx="17">
                  <c:v>242</c:v>
                </c:pt>
                <c:pt idx="18">
                  <c:v>188</c:v>
                </c:pt>
                <c:pt idx="19">
                  <c:v>155</c:v>
                </c:pt>
                <c:pt idx="20">
                  <c:v>130</c:v>
                </c:pt>
                <c:pt idx="21">
                  <c:v>118</c:v>
                </c:pt>
                <c:pt idx="22">
                  <c:v>5</c:v>
                </c:pt>
              </c:numCache>
            </c:numRef>
          </c:val>
          <c:extLst>
            <c:ext xmlns:c15="http://schemas.microsoft.com/office/drawing/2012/chart" uri="{02D57815-91ED-43cb-92C2-25804820EDAC}">
              <c15:datalabelsRange>
                <c15:f>'AIDS Deaths_0-14_reg'!$C$39:$C$61</c15:f>
                <c15:dlblRangeCache>
                  <c:ptCount val="23"/>
                  <c:pt idx="0">
                    <c:v>26,000</c:v>
                  </c:pt>
                  <c:pt idx="1">
                    <c:v>3,000</c:v>
                  </c:pt>
                  <c:pt idx="2">
                    <c:v>2,700</c:v>
                  </c:pt>
                  <c:pt idx="3">
                    <c:v>2,200</c:v>
                  </c:pt>
                  <c:pt idx="4">
                    <c:v>1,500</c:v>
                  </c:pt>
                  <c:pt idx="5">
                    <c:v>1,400</c:v>
                  </c:pt>
                  <c:pt idx="6">
                    <c:v>&lt;1,000</c:v>
                  </c:pt>
                  <c:pt idx="7">
                    <c:v>&lt;1,000</c:v>
                  </c:pt>
                  <c:pt idx="9">
                    <c:v>&lt;1,000</c:v>
                  </c:pt>
                  <c:pt idx="10">
                    <c:v>&lt;500</c:v>
                  </c:pt>
                  <c:pt idx="11">
                    <c:v>&lt;500</c:v>
                  </c:pt>
                  <c:pt idx="12">
                    <c:v>&lt;500</c:v>
                  </c:pt>
                  <c:pt idx="13">
                    <c:v>&lt;500</c:v>
                  </c:pt>
                  <c:pt idx="14">
                    <c:v>&lt;500</c:v>
                  </c:pt>
                  <c:pt idx="15">
                    <c:v>&lt;500</c:v>
                  </c:pt>
                  <c:pt idx="16">
                    <c:v>&lt;500</c:v>
                  </c:pt>
                  <c:pt idx="18">
                    <c:v>&lt;200</c:v>
                  </c:pt>
                  <c:pt idx="19">
                    <c:v>&lt;200</c:v>
                  </c:pt>
                  <c:pt idx="20">
                    <c:v>&lt;200</c:v>
                  </c:pt>
                  <c:pt idx="21">
                    <c:v>&lt;200</c:v>
                  </c:pt>
                  <c:pt idx="22">
                    <c:v>&lt;100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Estimated number of</a:t>
            </a:r>
            <a:r>
              <a:rPr lang="en-US" baseline="0"/>
              <a:t> AIDS-related deaths, by five-year age groups, Western and Central Africa, 2015</a:t>
            </a:r>
          </a:p>
        </c:rich>
      </c:tx>
      <c:layout>
        <c:manualLayout>
          <c:xMode val="edge"/>
          <c:yMode val="edge"/>
          <c:x val="0.13206268723206954"/>
          <c:y val="1.4022788319201356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bar"/>
        <c:grouping val="stacked"/>
        <c:varyColors val="0"/>
        <c:ser>
          <c:idx val="0"/>
          <c:order val="0"/>
          <c:tx>
            <c:strRef>
              <c:f>'AIDS Deaths_age distribution'!$B$33</c:f>
              <c:strCache>
                <c:ptCount val="1"/>
                <c:pt idx="0">
                  <c:v>Female</c:v>
                </c:pt>
              </c:strCache>
            </c:strRef>
          </c:tx>
          <c:spPr>
            <a:solidFill>
              <a:schemeClr val="accent6">
                <a:lumMod val="40000"/>
                <a:lumOff val="60000"/>
              </a:schemeClr>
            </a:solidFill>
            <a:ln>
              <a:noFill/>
            </a:ln>
            <a:effectLst/>
          </c:spPr>
          <c:invertIfNegative val="0"/>
          <c:dLbls>
            <c:dLbl>
              <c:idx val="0"/>
              <c:layout/>
              <c:tx>
                <c:rich>
                  <a:bodyPr/>
                  <a:lstStyle/>
                  <a:p>
                    <a:fld id="{099ECCB9-24AE-46B7-B42F-293B791F19CC}"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
              <c:layout/>
              <c:tx>
                <c:rich>
                  <a:bodyPr/>
                  <a:lstStyle/>
                  <a:p>
                    <a:fld id="{99668BCA-73CC-41D2-BE2E-93A26ABAB41E}"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4D574851-C38F-4187-9190-CC4ECD9B2044}"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9EE78AF7-2C59-49FD-81E4-3036925EF259}"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DFE995DF-FA61-420D-82F5-8EBAF12545E1}" type="CELLRANGE">
                      <a:rPr lang="en-US"/>
                      <a:pPr/>
                      <a:t>[CELLRANGE]</a:t>
                    </a:fld>
                    <a:endParaRPr lang="en-US"/>
                  </a:p>
                </c:rich>
              </c:tx>
              <c:dLblPos val="inBase"/>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inBase"/>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1"/>
                <c15:leaderLines>
                  <c:spPr>
                    <a:ln w="9525" cap="flat" cmpd="sng" algn="ctr">
                      <a:solidFill>
                        <a:schemeClr val="dk1">
                          <a:lumMod val="35000"/>
                          <a:lumOff val="65000"/>
                        </a:schemeClr>
                      </a:solidFill>
                      <a:round/>
                    </a:ln>
                    <a:effectLst/>
                  </c:spPr>
                </c15:leaderLines>
              </c:ext>
            </c:extLst>
          </c:dLbls>
          <c:cat>
            <c:strRef>
              <c:f>'AIDS Deaths_age distribution'!$A$34:$A$38</c:f>
              <c:strCache>
                <c:ptCount val="5"/>
                <c:pt idx="0">
                  <c:v>0-4</c:v>
                </c:pt>
                <c:pt idx="1">
                  <c:v>5-9</c:v>
                </c:pt>
                <c:pt idx="2">
                  <c:v>10-14</c:v>
                </c:pt>
                <c:pt idx="3">
                  <c:v>15-19</c:v>
                </c:pt>
                <c:pt idx="4">
                  <c:v>20-24</c:v>
                </c:pt>
              </c:strCache>
            </c:strRef>
          </c:cat>
          <c:val>
            <c:numRef>
              <c:f>'AIDS Deaths_age distribution'!$B$34:$B$38</c:f>
              <c:numCache>
                <c:formatCode>General</c:formatCode>
                <c:ptCount val="5"/>
                <c:pt idx="0">
                  <c:v>-14850</c:v>
                </c:pt>
                <c:pt idx="1">
                  <c:v>-3113.7258999999999</c:v>
                </c:pt>
                <c:pt idx="2">
                  <c:v>-3009.2946000000002</c:v>
                </c:pt>
                <c:pt idx="3">
                  <c:v>-2680.386</c:v>
                </c:pt>
                <c:pt idx="4">
                  <c:v>-3594.3146999999999</c:v>
                </c:pt>
              </c:numCache>
            </c:numRef>
          </c:val>
          <c:extLst>
            <c:ext xmlns:c15="http://schemas.microsoft.com/office/drawing/2012/chart" uri="{02D57815-91ED-43cb-92C2-25804820EDAC}">
              <c15:datalabelsRange>
                <c15:f>'AIDS Deaths_age distribution'!$E$34:$E$38</c15:f>
                <c15:dlblRangeCache>
                  <c:ptCount val="5"/>
                  <c:pt idx="0">
                    <c:v>15,000</c:v>
                  </c:pt>
                  <c:pt idx="1">
                    <c:v>3,100</c:v>
                  </c:pt>
                  <c:pt idx="2">
                    <c:v>3,000</c:v>
                  </c:pt>
                  <c:pt idx="3">
                    <c:v>2,700</c:v>
                  </c:pt>
                  <c:pt idx="4">
                    <c:v>3,600</c:v>
                  </c:pt>
                </c15:dlblRangeCache>
              </c15:datalabelsRange>
            </c:ext>
          </c:extLst>
        </c:ser>
        <c:ser>
          <c:idx val="1"/>
          <c:order val="1"/>
          <c:tx>
            <c:strRef>
              <c:f>'AIDS Deaths_age distribution'!$C$33</c:f>
              <c:strCache>
                <c:ptCount val="1"/>
                <c:pt idx="0">
                  <c:v>Male</c:v>
                </c:pt>
              </c:strCache>
            </c:strRef>
          </c:tx>
          <c:spPr>
            <a:solidFill>
              <a:schemeClr val="accent5">
                <a:lumMod val="40000"/>
                <a:lumOff val="60000"/>
              </a:schemeClr>
            </a:solidFill>
            <a:ln>
              <a:noFill/>
            </a:ln>
            <a:effectLst/>
          </c:spPr>
          <c:invertIfNegative val="0"/>
          <c:dLbls>
            <c:dLbl>
              <c:idx val="0"/>
              <c:layout/>
              <c:tx>
                <c:rich>
                  <a:bodyPr/>
                  <a:lstStyle/>
                  <a:p>
                    <a:fld id="{846A28CC-CF2F-4809-9E3F-6473FD4A518D}"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
              <c:layout/>
              <c:tx>
                <c:rich>
                  <a:bodyPr/>
                  <a:lstStyle/>
                  <a:p>
                    <a:fld id="{99E04044-55FB-4D24-B40A-06BA83FB7E91}"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11C081C5-1FEE-47B8-B01E-5BA7AED72F6F}"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6F37A9BC-F8E4-46F2-995E-2D58E774AF8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75E10F89-5B4A-4DC9-AF9B-8E1736F09262}"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1"/>
                <c15:leaderLines>
                  <c:spPr>
                    <a:ln w="9525" cap="flat" cmpd="sng" algn="ctr">
                      <a:solidFill>
                        <a:schemeClr val="dk1">
                          <a:lumMod val="35000"/>
                          <a:lumOff val="65000"/>
                        </a:schemeClr>
                      </a:solidFill>
                      <a:round/>
                    </a:ln>
                    <a:effectLst/>
                  </c:spPr>
                </c15:leaderLines>
              </c:ext>
            </c:extLst>
          </c:dLbls>
          <c:cat>
            <c:strRef>
              <c:f>'AIDS Deaths_age distribution'!$A$34:$A$38</c:f>
              <c:strCache>
                <c:ptCount val="5"/>
                <c:pt idx="0">
                  <c:v>0-4</c:v>
                </c:pt>
                <c:pt idx="1">
                  <c:v>5-9</c:v>
                </c:pt>
                <c:pt idx="2">
                  <c:v>10-14</c:v>
                </c:pt>
                <c:pt idx="3">
                  <c:v>15-19</c:v>
                </c:pt>
                <c:pt idx="4">
                  <c:v>20-24</c:v>
                </c:pt>
              </c:strCache>
            </c:strRef>
          </c:cat>
          <c:val>
            <c:numRef>
              <c:f>'AIDS Deaths_age distribution'!$C$34:$C$38</c:f>
              <c:numCache>
                <c:formatCode>General</c:formatCode>
                <c:ptCount val="5"/>
                <c:pt idx="0">
                  <c:v>15377</c:v>
                </c:pt>
                <c:pt idx="1">
                  <c:v>3265.0943000000002</c:v>
                </c:pt>
                <c:pt idx="2">
                  <c:v>3146.5124999999998</c:v>
                </c:pt>
                <c:pt idx="3">
                  <c:v>3158.3303000000001</c:v>
                </c:pt>
                <c:pt idx="4">
                  <c:v>2480.0448000000001</c:v>
                </c:pt>
              </c:numCache>
            </c:numRef>
          </c:val>
          <c:extLst>
            <c:ext xmlns:c15="http://schemas.microsoft.com/office/drawing/2012/chart" uri="{02D57815-91ED-43cb-92C2-25804820EDAC}">
              <c15:datalabelsRange>
                <c15:f>'AIDS Deaths_age distribution'!$F$34:$F$38</c15:f>
                <c15:dlblRangeCache>
                  <c:ptCount val="5"/>
                  <c:pt idx="0">
                    <c:v>15,000</c:v>
                  </c:pt>
                  <c:pt idx="1">
                    <c:v>3,300</c:v>
                  </c:pt>
                  <c:pt idx="2">
                    <c:v>3,100</c:v>
                  </c:pt>
                  <c:pt idx="3">
                    <c:v>3,200</c:v>
                  </c:pt>
                  <c:pt idx="4">
                    <c:v>2,500</c:v>
                  </c:pt>
                </c15:dlblRangeCache>
              </c15:datalabelsRange>
            </c:ext>
          </c:extLst>
        </c:ser>
        <c:dLbls>
          <c:showLegendKey val="0"/>
          <c:showVal val="0"/>
          <c:showCatName val="0"/>
          <c:showSerName val="0"/>
          <c:showPercent val="0"/>
          <c:showBubbleSize val="0"/>
        </c:dLbls>
        <c:gapWidth val="75"/>
        <c:overlap val="100"/>
        <c:axId val="567883568"/>
        <c:axId val="567878472"/>
      </c:barChart>
      <c:catAx>
        <c:axId val="567883568"/>
        <c:scaling>
          <c:orientation val="minMax"/>
        </c:scaling>
        <c:delete val="0"/>
        <c:axPos val="l"/>
        <c:majorGridlines>
          <c:spPr>
            <a:ln w="9525" cap="flat" cmpd="sng" algn="ctr">
              <a:solidFill>
                <a:schemeClr val="dk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dk1">
                        <a:lumMod val="65000"/>
                        <a:lumOff val="35000"/>
                      </a:schemeClr>
                    </a:solidFill>
                    <a:latin typeface="+mn-lt"/>
                    <a:ea typeface="+mn-ea"/>
                    <a:cs typeface="+mn-cs"/>
                  </a:defRPr>
                </a:pPr>
                <a:r>
                  <a:rPr lang="en-US" sz="1050"/>
                  <a:t>Five-year Age</a:t>
                </a:r>
                <a:r>
                  <a:rPr lang="en-US" sz="1050" baseline="0"/>
                  <a:t> Group</a:t>
                </a:r>
                <a:endParaRPr lang="en-US" sz="1050"/>
              </a:p>
            </c:rich>
          </c:tx>
          <c:layout/>
          <c:overlay val="0"/>
          <c:spPr>
            <a:noFill/>
            <a:ln>
              <a:noFill/>
            </a:ln>
            <a:effectLst/>
          </c:spPr>
          <c:txPr>
            <a:bodyPr rot="-5400000" spcFirstLastPara="1" vertOverflow="ellipsis" vert="horz" wrap="square" anchor="ctr" anchorCtr="1"/>
            <a:lstStyle/>
            <a:p>
              <a:pPr>
                <a:defRPr sz="1050" b="1" i="0" u="none" strike="noStrike" kern="1200" baseline="0">
                  <a:solidFill>
                    <a:schemeClr val="dk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78472"/>
        <c:crosses val="autoZero"/>
        <c:auto val="1"/>
        <c:lblAlgn val="ctr"/>
        <c:lblOffset val="100"/>
        <c:noMultiLvlLbl val="0"/>
      </c:catAx>
      <c:valAx>
        <c:axId val="567878472"/>
        <c:scaling>
          <c:orientation val="minMax"/>
        </c:scaling>
        <c:delete val="0"/>
        <c:axPos val="b"/>
        <c:majorGridlines>
          <c:spPr>
            <a:ln w="9525" cap="flat" cmpd="sng" algn="ctr">
              <a:solidFill>
                <a:schemeClr val="dk1">
                  <a:lumMod val="15000"/>
                  <a:lumOff val="85000"/>
                </a:schemeClr>
              </a:solidFill>
              <a:round/>
            </a:ln>
            <a:effectLst/>
          </c:spPr>
        </c:majorGridlines>
        <c:numFmt formatCode="#,##0;#,##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83568"/>
        <c:crosses val="autoZero"/>
        <c:crossBetween val="between"/>
      </c:valAx>
      <c:spPr>
        <a:pattFill prst="ltDnDiag">
          <a:fgClr>
            <a:schemeClr val="dk1">
              <a:lumMod val="15000"/>
              <a:lumOff val="85000"/>
            </a:schemeClr>
          </a:fgClr>
          <a:bgClr>
            <a:schemeClr val="lt1"/>
          </a:bgClr>
        </a:pattFill>
        <a:ln>
          <a:noFill/>
        </a:ln>
        <a:effectLst/>
      </c:spPr>
    </c:plotArea>
    <c:legend>
      <c:legendPos val="t"/>
      <c:layout>
        <c:manualLayout>
          <c:xMode val="edge"/>
          <c:yMode val="edge"/>
          <c:x val="0.43870741482438297"/>
          <c:y val="0.12400819136947068"/>
          <c:w val="0.15936664548060159"/>
          <c:h val="4.5096514324959168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414675729636358"/>
          <c:y val="0.22554353995953833"/>
          <c:w val="0.53742423121754035"/>
          <c:h val="0.74379205256929593"/>
        </c:manualLayout>
      </c:layout>
      <c:pieChart>
        <c:varyColors val="1"/>
        <c:ser>
          <c:idx val="0"/>
          <c:order val="0"/>
          <c:tx>
            <c:strRef>
              <c:f>PMTCT_NI!$O$39</c:f>
              <c:strCache>
                <c:ptCount val="1"/>
                <c:pt idx="0">
                  <c:v>New HIV infections among children</c:v>
                </c:pt>
              </c:strCache>
            </c:strRef>
          </c:tx>
          <c:dPt>
            <c:idx val="0"/>
            <c:bubble3D val="0"/>
            <c:spPr>
              <a:solidFill>
                <a:schemeClr val="accent4"/>
              </a:solidFill>
              <a:ln w="19050">
                <a:solidFill>
                  <a:schemeClr val="lt1"/>
                </a:solidFill>
              </a:ln>
              <a:effectLst/>
            </c:spPr>
          </c:dPt>
          <c:dPt>
            <c:idx val="1"/>
            <c:bubble3D val="0"/>
            <c:spPr>
              <a:solidFill>
                <a:schemeClr val="accent6">
                  <a:lumMod val="60000"/>
                  <a:lumOff val="40000"/>
                </a:schemeClr>
              </a:solidFill>
              <a:ln w="19050">
                <a:solidFill>
                  <a:schemeClr val="lt1"/>
                </a:solidFill>
              </a:ln>
              <a:effectLst/>
            </c:spPr>
          </c:dPt>
          <c:dPt>
            <c:idx val="2"/>
            <c:bubble3D val="0"/>
            <c:spPr>
              <a:solidFill>
                <a:schemeClr val="accent3">
                  <a:lumMod val="20000"/>
                  <a:lumOff val="80000"/>
                </a:schemeClr>
              </a:solidFill>
              <a:ln w="19050">
                <a:solidFill>
                  <a:schemeClr val="lt1"/>
                </a:solidFill>
              </a:ln>
              <a:effectLst/>
            </c:spPr>
          </c:dPt>
          <c:dPt>
            <c:idx val="3"/>
            <c:bubble3D val="0"/>
            <c:spPr>
              <a:solidFill>
                <a:schemeClr val="accent5">
                  <a:lumMod val="20000"/>
                  <a:lumOff val="80000"/>
                </a:schemeClr>
              </a:solidFill>
              <a:ln w="19050">
                <a:solidFill>
                  <a:schemeClr val="lt1"/>
                </a:solidFill>
              </a:ln>
              <a:effectLst/>
            </c:spPr>
          </c:dPt>
          <c:dPt>
            <c:idx val="4"/>
            <c:bubble3D val="0"/>
            <c:spPr>
              <a:solidFill>
                <a:srgbClr val="0070C0"/>
              </a:solidFill>
              <a:ln w="19050">
                <a:solidFill>
                  <a:schemeClr val="lt1"/>
                </a:solidFill>
              </a:ln>
              <a:effectLst/>
            </c:spPr>
          </c:dPt>
          <c:dPt>
            <c:idx val="5"/>
            <c:bubble3D val="0"/>
            <c:spPr>
              <a:solidFill>
                <a:schemeClr val="accent6">
                  <a:lumMod val="20000"/>
                  <a:lumOff val="80000"/>
                </a:schemeClr>
              </a:solidFill>
              <a:ln w="19050">
                <a:solidFill>
                  <a:schemeClr val="lt1"/>
                </a:solidFill>
              </a:ln>
              <a:effectLst/>
            </c:spPr>
          </c:dPt>
          <c:dPt>
            <c:idx val="6"/>
            <c:bubble3D val="0"/>
            <c:spPr>
              <a:solidFill>
                <a:schemeClr val="bg1">
                  <a:lumMod val="50000"/>
                </a:schemeClr>
              </a:solidFill>
              <a:ln w="19050">
                <a:solidFill>
                  <a:schemeClr val="lt1"/>
                </a:solidFill>
              </a:ln>
              <a:effectLst/>
            </c:spPr>
          </c:dPt>
          <c:dPt>
            <c:idx val="7"/>
            <c:bubble3D val="0"/>
            <c:spPr>
              <a:solidFill>
                <a:schemeClr val="accent1">
                  <a:lumMod val="20000"/>
                  <a:lumOff val="80000"/>
                </a:schemeClr>
              </a:solidFill>
              <a:ln w="19050">
                <a:solidFill>
                  <a:schemeClr val="lt1"/>
                </a:solidFill>
              </a:ln>
              <a:effectLst/>
            </c:spPr>
          </c:dPt>
          <c:dPt>
            <c:idx val="8"/>
            <c:bubble3D val="0"/>
            <c:spPr>
              <a:solidFill>
                <a:schemeClr val="accent5">
                  <a:lumMod val="60000"/>
                  <a:lumOff val="40000"/>
                </a:schemeClr>
              </a:solidFill>
              <a:ln w="19050">
                <a:solidFill>
                  <a:schemeClr val="lt1"/>
                </a:solidFill>
              </a:ln>
              <a:effectLst/>
            </c:spPr>
          </c:dPt>
          <c:dPt>
            <c:idx val="9"/>
            <c:bubble3D val="0"/>
            <c:spPr>
              <a:solidFill>
                <a:srgbClr val="C00000"/>
              </a:solidFill>
              <a:ln w="19050">
                <a:solidFill>
                  <a:schemeClr val="lt1"/>
                </a:solidFill>
              </a:ln>
              <a:effectLst/>
            </c:spPr>
          </c:dPt>
          <c:dPt>
            <c:idx val="10"/>
            <c:bubble3D val="0"/>
            <c:spPr>
              <a:solidFill>
                <a:schemeClr val="accent4">
                  <a:lumMod val="20000"/>
                  <a:lumOff val="80000"/>
                </a:schemeClr>
              </a:solidFill>
              <a:ln w="19050">
                <a:solidFill>
                  <a:schemeClr val="lt1"/>
                </a:solidFill>
              </a:ln>
              <a:effectLst/>
            </c:spPr>
          </c:dPt>
          <c:dPt>
            <c:idx val="11"/>
            <c:bubble3D val="0"/>
            <c:spPr>
              <a:solidFill>
                <a:schemeClr val="accent2"/>
              </a:solidFill>
              <a:ln w="19050">
                <a:solidFill>
                  <a:schemeClr val="lt1"/>
                </a:solidFill>
              </a:ln>
              <a:effectLst/>
            </c:spPr>
          </c:dPt>
          <c:dPt>
            <c:idx val="12"/>
            <c:bubble3D val="0"/>
            <c:spPr>
              <a:solidFill>
                <a:schemeClr val="accent2">
                  <a:lumMod val="60000"/>
                  <a:lumOff val="40000"/>
                </a:schemeClr>
              </a:solidFill>
              <a:ln w="19050">
                <a:solidFill>
                  <a:schemeClr val="lt1"/>
                </a:solidFill>
              </a:ln>
              <a:effectLst/>
            </c:spPr>
          </c:dPt>
          <c:dPt>
            <c:idx val="13"/>
            <c:bubble3D val="0"/>
            <c:spPr>
              <a:solidFill>
                <a:schemeClr val="accent6">
                  <a:lumMod val="20000"/>
                  <a:lumOff val="80000"/>
                </a:schemeClr>
              </a:solidFill>
              <a:ln w="19050">
                <a:solidFill>
                  <a:schemeClr val="lt1"/>
                </a:solidFill>
              </a:ln>
              <a:effectLst/>
            </c:spPr>
          </c:dPt>
          <c:dPt>
            <c:idx val="14"/>
            <c:bubble3D val="0"/>
            <c:spPr>
              <a:solidFill>
                <a:schemeClr val="accent2">
                  <a:lumMod val="20000"/>
                  <a:lumOff val="80000"/>
                </a:schemeClr>
              </a:solidFill>
              <a:ln w="19050">
                <a:solidFill>
                  <a:schemeClr val="lt1"/>
                </a:solidFill>
              </a:ln>
              <a:effectLst/>
            </c:spPr>
          </c:dPt>
          <c:dPt>
            <c:idx val="15"/>
            <c:bubble3D val="0"/>
            <c:spPr>
              <a:solidFill>
                <a:schemeClr val="accent3">
                  <a:lumMod val="60000"/>
                  <a:lumOff val="40000"/>
                </a:schemeClr>
              </a:solidFill>
              <a:ln w="19050">
                <a:solidFill>
                  <a:schemeClr val="lt1"/>
                </a:solidFill>
              </a:ln>
              <a:effectLst/>
            </c:spPr>
          </c:dPt>
          <c:dPt>
            <c:idx val="16"/>
            <c:bubble3D val="0"/>
            <c:spPr>
              <a:solidFill>
                <a:schemeClr val="accent5"/>
              </a:solidFill>
              <a:ln w="19050">
                <a:solidFill>
                  <a:schemeClr val="lt1"/>
                </a:solidFill>
              </a:ln>
              <a:effectLst/>
            </c:spPr>
          </c:dPt>
          <c:dPt>
            <c:idx val="17"/>
            <c:bubble3D val="0"/>
            <c:spPr>
              <a:solidFill>
                <a:schemeClr val="accent6"/>
              </a:solidFill>
              <a:ln w="19050">
                <a:solidFill>
                  <a:schemeClr val="lt1"/>
                </a:solidFill>
              </a:ln>
              <a:effectLst/>
            </c:spPr>
          </c:dPt>
          <c:dPt>
            <c:idx val="18"/>
            <c:bubble3D val="0"/>
            <c:spPr>
              <a:solidFill>
                <a:schemeClr val="accent1"/>
              </a:solidFill>
              <a:ln w="19050">
                <a:solidFill>
                  <a:schemeClr val="lt1"/>
                </a:solidFill>
              </a:ln>
              <a:effectLst/>
            </c:spPr>
          </c:dPt>
          <c:dPt>
            <c:idx val="19"/>
            <c:bubble3D val="0"/>
            <c:spPr>
              <a:solidFill>
                <a:schemeClr val="accent6">
                  <a:lumMod val="60000"/>
                  <a:lumOff val="40000"/>
                </a:schemeClr>
              </a:solidFill>
              <a:ln w="19050">
                <a:solidFill>
                  <a:schemeClr val="lt1"/>
                </a:solidFill>
              </a:ln>
              <a:effectLst/>
            </c:spPr>
          </c:dPt>
          <c:dPt>
            <c:idx val="20"/>
            <c:bubble3D val="0"/>
            <c:spPr>
              <a:solidFill>
                <a:schemeClr val="tx2">
                  <a:lumMod val="60000"/>
                  <a:lumOff val="40000"/>
                </a:schemeClr>
              </a:solidFill>
              <a:ln w="19050">
                <a:solidFill>
                  <a:schemeClr val="lt1"/>
                </a:solidFill>
              </a:ln>
              <a:effectLst/>
            </c:spPr>
          </c:dPt>
          <c:dLbls>
            <c:dLbl>
              <c:idx val="0"/>
              <c:tx>
                <c:rich>
                  <a:bodyPr/>
                  <a:lstStyle/>
                  <a:p>
                    <a:r>
                      <a:rPr lang="en-US"/>
                      <a:t>13,000</a:t>
                    </a:r>
                    <a:fld id="{C960D79A-C0FA-47D4-950A-E0F8AE31FCF1}" type="CELLRANGE">
                      <a:rPr lang="en-US"/>
                      <a:pPr/>
                      <a:t>[CELLRANGE]</a:t>
                    </a:fld>
                    <a:endParaRPr lang="en-US" baseline="0"/>
                  </a:p>
                  <a:p>
                    <a:fld id="{EAF6CE51-78EE-47EA-AA49-A35921BB5EDD}" type="CATEGORYNAME">
                      <a:rPr lang="en-US"/>
                      <a:pPr/>
                      <a:t>[CATEGORY NAME]</a:t>
                    </a:fld>
                    <a:endParaRPr lang="en-US" baseline="0"/>
                  </a:p>
                  <a:p>
                    <a:fld id="{E52F888B-502A-4D47-AAAA-62E7CA6A5ED7}"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
              <c:tx>
                <c:rich>
                  <a:bodyPr/>
                  <a:lstStyle/>
                  <a:p>
                    <a:fld id="{89EDD796-F7A6-449F-8358-E17302508542}" type="CELLRANGE">
                      <a:rPr lang="en-US"/>
                      <a:pPr/>
                      <a:t>[CELLRANGE]</a:t>
                    </a:fld>
                    <a:r>
                      <a:rPr lang="en-US"/>
                      <a:t>10,000</a:t>
                    </a:r>
                    <a:endParaRPr lang="en-US" baseline="0"/>
                  </a:p>
                  <a:p>
                    <a:fld id="{276BD604-B942-4121-8D00-1890E274316D}" type="CATEGORYNAME">
                      <a:rPr lang="en-US"/>
                      <a:pPr/>
                      <a:t>[CATEGORY NAME]</a:t>
                    </a:fld>
                    <a:endParaRPr lang="en-US" baseline="0"/>
                  </a:p>
                  <a:p>
                    <a:fld id="{22767766-0417-4DA0-85D1-B3AFBCAA7AFC}"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2"/>
              <c:tx>
                <c:rich>
                  <a:bodyPr/>
                  <a:lstStyle/>
                  <a:p>
                    <a:fld id="{EFF970BC-08E9-4806-B0FB-F05EA7BAE1E2}" type="CELLRANGE">
                      <a:rPr lang="en-US"/>
                      <a:pPr/>
                      <a:t>[CELLRANGE]</a:t>
                    </a:fld>
                    <a:r>
                      <a:rPr lang="en-US"/>
                      <a:t>9,500</a:t>
                    </a:r>
                    <a:endParaRPr lang="en-US" baseline="0"/>
                  </a:p>
                  <a:p>
                    <a:fld id="{BB15FFEE-407E-48AC-BD98-BAFC2FB4B577}" type="CATEGORYNAME">
                      <a:rPr lang="en-US"/>
                      <a:pPr/>
                      <a:t>[CATEGORY NAME]</a:t>
                    </a:fld>
                    <a:endParaRPr lang="en-US" baseline="0"/>
                  </a:p>
                  <a:p>
                    <a:fld id="{9A8AA527-599C-4E93-A4EC-97703F63DD15}"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3"/>
              <c:tx>
                <c:rich>
                  <a:bodyPr/>
                  <a:lstStyle/>
                  <a:p>
                    <a:r>
                      <a:rPr lang="en-US"/>
                      <a:t>9,200</a:t>
                    </a:r>
                    <a:fld id="{35B8F9E7-25F0-44F4-A160-DEB8C9C8FD76}" type="CELLRANGE">
                      <a:rPr lang="en-US"/>
                      <a:pPr/>
                      <a:t>[CELLRANGE]</a:t>
                    </a:fld>
                    <a:endParaRPr lang="en-US" baseline="0"/>
                  </a:p>
                  <a:p>
                    <a:fld id="{9201895E-8173-4EEA-91F4-5CEE33BBF096}" type="CATEGORYNAME">
                      <a:rPr lang="en-US"/>
                      <a:pPr/>
                      <a:t>[CATEGORY NAME]</a:t>
                    </a:fld>
                    <a:endParaRPr lang="en-US" baseline="0"/>
                  </a:p>
                  <a:p>
                    <a:fld id="{47BEFCDC-9E6C-4167-8D87-02B2E9600109}"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4"/>
              <c:tx>
                <c:rich>
                  <a:bodyPr/>
                  <a:lstStyle/>
                  <a:p>
                    <a:r>
                      <a:rPr lang="en-US"/>
                      <a:t>9,000</a:t>
                    </a:r>
                  </a:p>
                  <a:p>
                    <a:fld id="{69E759CF-807D-4188-A695-969E92B89C6A}" type="CATEGORYNAME">
                      <a:rPr lang="en-US"/>
                      <a:pPr/>
                      <a:t>[CATEGORY NAME]</a:t>
                    </a:fld>
                    <a:r>
                      <a:rPr lang="en-US" baseline="0"/>
                      <a:t>
</a:t>
                    </a:r>
                    <a:fld id="{0545CC43-CF72-4FBB-BB87-F43A517737C9}" type="PERCENTAGE">
                      <a:rPr lang="en-US" baseline="0"/>
                      <a:pPr/>
                      <a:t>[PERCENTAGE]</a:t>
                    </a:fld>
                    <a:endParaRPr lang="en-US" baseline="0"/>
                  </a:p>
                </c:rich>
              </c:tx>
              <c:showLegendKey val="0"/>
              <c:showVal val="1"/>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5"/>
              <c:tx>
                <c:rich>
                  <a:bodyPr/>
                  <a:lstStyle/>
                  <a:p>
                    <a:r>
                      <a:rPr lang="en-US"/>
                      <a:t>9,000</a:t>
                    </a:r>
                    <a:fld id="{D28599F8-28CA-438B-984A-1A5D9A4AA003}" type="CELLRANGE">
                      <a:rPr lang="en-US"/>
                      <a:pPr/>
                      <a:t>[CELLRANGE]</a:t>
                    </a:fld>
                    <a:endParaRPr lang="en-US" baseline="0"/>
                  </a:p>
                  <a:p>
                    <a:fld id="{E16BCB45-10C1-410C-9CCC-4F66155F6B10}" type="CATEGORYNAME">
                      <a:rPr lang="en-US"/>
                      <a:pPr/>
                      <a:t>[CATEGORY NAME]</a:t>
                    </a:fld>
                    <a:endParaRPr lang="en-US" baseline="0"/>
                  </a:p>
                  <a:p>
                    <a:fld id="{F3ADC941-79EA-4C54-8996-B90048151396}"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6"/>
              <c:tx>
                <c:rich>
                  <a:bodyPr/>
                  <a:lstStyle/>
                  <a:p>
                    <a:fld id="{267168F2-DCEA-42A1-BE7F-B3D78E4DA621}" type="CELLRANGE">
                      <a:rPr lang="en-US"/>
                      <a:pPr/>
                      <a:t>[CELLRANGE]</a:t>
                    </a:fld>
                    <a:r>
                      <a:rPr lang="en-US"/>
                      <a:t>8,500</a:t>
                    </a:r>
                    <a:endParaRPr lang="en-US" baseline="0"/>
                  </a:p>
                  <a:p>
                    <a:fld id="{2ADE2597-C37A-4555-B4CF-C8145047D299}" type="CATEGORYNAME">
                      <a:rPr lang="en-US"/>
                      <a:pPr/>
                      <a:t>[CATEGORY NAME]</a:t>
                    </a:fld>
                    <a:endParaRPr lang="en-US" baseline="0"/>
                  </a:p>
                  <a:p>
                    <a:fld id="{76E4C0B0-BF07-4969-94BC-AFE0E3AAF248}"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7"/>
              <c:tx>
                <c:rich>
                  <a:bodyPr/>
                  <a:lstStyle/>
                  <a:p>
                    <a:r>
                      <a:rPr lang="en-US"/>
                      <a:t>7,200</a:t>
                    </a:r>
                    <a:fld id="{2C6790DA-D665-4616-8F25-F60C2A5A06CB}" type="CELLRANGE">
                      <a:rPr lang="en-US"/>
                      <a:pPr/>
                      <a:t>[CELLRANGE]</a:t>
                    </a:fld>
                    <a:endParaRPr lang="en-US" baseline="0"/>
                  </a:p>
                  <a:p>
                    <a:fld id="{EC32FB8D-E0E8-4951-8E62-C945E30EF90C}" type="CATEGORYNAME">
                      <a:rPr lang="en-US"/>
                      <a:pPr/>
                      <a:t>[CATEGORY NAME]</a:t>
                    </a:fld>
                    <a:endParaRPr lang="en-US" baseline="0"/>
                  </a:p>
                  <a:p>
                    <a:fld id="{1C6F661C-3F0F-4365-8183-6A7AAFA764EF}"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8"/>
              <c:tx>
                <c:rich>
                  <a:bodyPr/>
                  <a:lstStyle/>
                  <a:p>
                    <a:fld id="{8A955556-4499-4175-B32B-131ED2687DFA}" type="CELLRANGE">
                      <a:rPr lang="en-US"/>
                      <a:pPr/>
                      <a:t>[CELLRANGE]</a:t>
                    </a:fld>
                    <a:r>
                      <a:rPr lang="en-US"/>
                      <a:t>4,800</a:t>
                    </a:r>
                    <a:endParaRPr lang="en-US" baseline="0"/>
                  </a:p>
                  <a:p>
                    <a:fld id="{66AB22D3-0E7B-49E3-8756-CBCD76DEFEE5}" type="CATEGORYNAME">
                      <a:rPr lang="en-US"/>
                      <a:pPr/>
                      <a:t>[CATEGORY NAME]</a:t>
                    </a:fld>
                    <a:endParaRPr lang="en-US" baseline="0"/>
                  </a:p>
                  <a:p>
                    <a:fld id="{CBDD4E01-B8AA-43A5-81CC-ED492B717713}"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9"/>
              <c:tx>
                <c:rich>
                  <a:bodyPr/>
                  <a:lstStyle/>
                  <a:p>
                    <a:r>
                      <a:rPr lang="en-US"/>
                      <a:t>4,800</a:t>
                    </a:r>
                    <a:fld id="{AE566FB4-5AB1-41E2-BA7E-1BEEA1C77FEC}" type="CELLRANGE">
                      <a:rPr lang="en-US"/>
                      <a:pPr/>
                      <a:t>[CELLRANGE]</a:t>
                    </a:fld>
                    <a:endParaRPr lang="en-US" baseline="0"/>
                  </a:p>
                  <a:p>
                    <a:fld id="{0DC247BE-74A8-4932-B8D9-C077694FF10F}" type="CATEGORYNAME">
                      <a:rPr lang="en-US"/>
                      <a:pPr/>
                      <a:t>[CATEGORY NAME]</a:t>
                    </a:fld>
                    <a:endParaRPr lang="en-US" baseline="0"/>
                  </a:p>
                  <a:p>
                    <a:fld id="{B155CC5F-597B-479F-A8D4-AFA4EC644B90}"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0"/>
              <c:tx>
                <c:rich>
                  <a:bodyPr/>
                  <a:lstStyle/>
                  <a:p>
                    <a:fld id="{938F6823-4DB1-4807-A0F9-92201748E2B4}" type="CELLRANGE">
                      <a:rPr lang="en-US"/>
                      <a:pPr/>
                      <a:t>[CELLRANGE]</a:t>
                    </a:fld>
                    <a:r>
                      <a:rPr lang="en-US"/>
                      <a:t>3,500</a:t>
                    </a:r>
                    <a:endParaRPr lang="en-US" baseline="0"/>
                  </a:p>
                  <a:p>
                    <a:fld id="{BF9F69A4-CD0A-45EA-98F0-CF51F90C7FF9}" type="CATEGORYNAME">
                      <a:rPr lang="en-US"/>
                      <a:pPr/>
                      <a:t>[CATEGORY NAME]</a:t>
                    </a:fld>
                    <a:endParaRPr lang="en-US" baseline="0"/>
                  </a:p>
                  <a:p>
                    <a:fld id="{33DD504B-5D59-4B15-A461-606DC5D99C50}"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1"/>
              <c:tx>
                <c:rich>
                  <a:bodyPr/>
                  <a:lstStyle/>
                  <a:p>
                    <a:r>
                      <a:rPr lang="en-US"/>
                      <a:t>1,600</a:t>
                    </a:r>
                    <a:fld id="{AC9FCA78-A746-4F61-B761-C69E6ADBE9A2}" type="CELLRANGE">
                      <a:rPr lang="en-US"/>
                      <a:pPr/>
                      <a:t>[CELLRANGE]</a:t>
                    </a:fld>
                    <a:endParaRPr lang="en-US" baseline="0"/>
                  </a:p>
                  <a:p>
                    <a:fld id="{819BB83C-049B-4CE5-BC39-3D22D0786442}" type="CATEGORYNAME">
                      <a:rPr lang="en-US"/>
                      <a:pPr/>
                      <a:t>[CATEGORY NAME]</a:t>
                    </a:fld>
                    <a:endParaRPr lang="en-US" baseline="0"/>
                  </a:p>
                  <a:p>
                    <a:fld id="{80A6D5A9-1A8D-468B-BB40-7A40150FBF76}"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2"/>
              <c:tx>
                <c:rich>
                  <a:bodyPr/>
                  <a:lstStyle/>
                  <a:p>
                    <a:r>
                      <a:rPr lang="en-US" baseline="0"/>
                      <a:t>&lt;1,000</a:t>
                    </a:r>
                  </a:p>
                  <a:p>
                    <a:fld id="{FC56FF49-C7C1-45D3-B637-ECBD7DF73F01}" type="CATEGORYNAME">
                      <a:rPr lang="en-US"/>
                      <a:pPr/>
                      <a:t>[CATEGORY NAME]</a:t>
                    </a:fld>
                    <a:endParaRPr lang="en-US" baseline="0"/>
                  </a:p>
                  <a:p>
                    <a:fld id="{126ED280-EFD2-46CB-A358-01FA79D4FECA}"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3"/>
              <c:tx>
                <c:rich>
                  <a:bodyPr/>
                  <a:lstStyle/>
                  <a:p>
                    <a:r>
                      <a:rPr lang="en-US"/>
                      <a:t>&lt;1,000</a:t>
                    </a:r>
                    <a:fld id="{C02E0F70-BC22-4C2F-BF70-4DC5F9ADFD30}" type="CELLRANGE">
                      <a:rPr lang="en-US"/>
                      <a:pPr/>
                      <a:t>[CELLRANGE]</a:t>
                    </a:fld>
                    <a:endParaRPr lang="en-US" baseline="0"/>
                  </a:p>
                  <a:p>
                    <a:fld id="{AF43AB15-CB29-40EC-9203-48AF47CAE2A8}" type="CATEGORYNAME">
                      <a:rPr lang="en-US"/>
                      <a:pPr/>
                      <a:t>[CATEGORY NAME]</a:t>
                    </a:fld>
                    <a:endParaRPr lang="en-US" baseline="0"/>
                  </a:p>
                  <a:p>
                    <a:fld id="{31B0C0D4-C792-4E7C-9725-C32A3D471C03}"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4"/>
              <c:tx>
                <c:rich>
                  <a:bodyPr/>
                  <a:lstStyle/>
                  <a:p>
                    <a:fld id="{150CCC19-E273-462C-910A-59C8ED57FDA3}" type="CELLRANGE">
                      <a:rPr lang="en-US"/>
                      <a:pPr/>
                      <a:t>[CELLRANGE]</a:t>
                    </a:fld>
                    <a:r>
                      <a:rPr lang="en-US"/>
                      <a:t>&lt;1,000</a:t>
                    </a:r>
                    <a:endParaRPr lang="en-US" baseline="0"/>
                  </a:p>
                  <a:p>
                    <a:fld id="{FA0DC4CF-1B44-4C16-829D-23D7035C033A}" type="CATEGORYNAME">
                      <a:rPr lang="en-US"/>
                      <a:pPr/>
                      <a:t>[CATEGORY NAME]</a:t>
                    </a:fld>
                    <a:endParaRPr lang="en-US" baseline="0"/>
                  </a:p>
                  <a:p>
                    <a:fld id="{764E92E4-E2FC-491F-B99A-31BEDA559F0A}"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5"/>
              <c:tx>
                <c:rich>
                  <a:bodyPr/>
                  <a:lstStyle/>
                  <a:p>
                    <a:fld id="{386384DD-67CB-4AE1-A1E1-FEB3EEF45362}" type="CELLRANGE">
                      <a:rPr lang="en-US"/>
                      <a:pPr/>
                      <a:t>[CELLRANGE]</a:t>
                    </a:fld>
                    <a:r>
                      <a:rPr lang="en-US"/>
                      <a:t>&lt;1,000</a:t>
                    </a:r>
                    <a:endParaRPr lang="en-US" baseline="0"/>
                  </a:p>
                  <a:p>
                    <a:fld id="{54FE8D88-8D8E-4F8C-8CFF-693415D1EE99}" type="CATEGORYNAME">
                      <a:rPr lang="en-US"/>
                      <a:pPr/>
                      <a:t>[CATEGORY NAME]</a:t>
                    </a:fld>
                    <a:endParaRPr lang="en-US" baseline="0"/>
                  </a:p>
                  <a:p>
                    <a:fld id="{8A823009-EB9E-4121-A0DE-1E9503CBC7CB}"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6"/>
              <c:tx>
                <c:rich>
                  <a:bodyPr/>
                  <a:lstStyle/>
                  <a:p>
                    <a:r>
                      <a:rPr lang="en-US"/>
                      <a:t>&lt;1,000</a:t>
                    </a:r>
                    <a:fld id="{54BA25C8-E59D-475F-9A30-E010347FB2BE}" type="CELLRANGE">
                      <a:rPr lang="en-US"/>
                      <a:pPr/>
                      <a:t>[CELLRANGE]</a:t>
                    </a:fld>
                    <a:endParaRPr lang="en-US" baseline="0"/>
                  </a:p>
                  <a:p>
                    <a:fld id="{0623FD41-BD43-46AB-96CF-1C1400474D6B}" type="CATEGORYNAME">
                      <a:rPr lang="en-US"/>
                      <a:pPr/>
                      <a:t>[CATEGORY NAME]</a:t>
                    </a:fld>
                    <a:endParaRPr lang="en-US" baseline="0"/>
                  </a:p>
                  <a:p>
                    <a:fld id="{5280E855-D3A5-4C8B-BCA8-A0A6D31F717D}"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7"/>
              <c:tx>
                <c:rich>
                  <a:bodyPr/>
                  <a:lstStyle/>
                  <a:p>
                    <a:r>
                      <a:rPr lang="en-US"/>
                      <a:t>&lt;500</a:t>
                    </a:r>
                    <a:fld id="{5B07D444-250A-4B40-9AE3-98B5EDED8FB9}" type="CELLRANGE">
                      <a:rPr lang="en-US"/>
                      <a:pPr/>
                      <a:t>[CELLRANGE]</a:t>
                    </a:fld>
                    <a:endParaRPr lang="en-US" baseline="0"/>
                  </a:p>
                  <a:p>
                    <a:fld id="{FEDA7A9B-F1D0-428D-B5B9-43BABB66F8B6}" type="CATEGORYNAME">
                      <a:rPr lang="en-US"/>
                      <a:pPr/>
                      <a:t>[CATEGORY NAME]</a:t>
                    </a:fld>
                    <a:endParaRPr lang="en-US" baseline="0"/>
                  </a:p>
                  <a:p>
                    <a:fld id="{B8CCC155-DD8B-49FE-91B5-D1020E8F0CEC}"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8"/>
              <c:tx>
                <c:rich>
                  <a:bodyPr/>
                  <a:lstStyle/>
                  <a:p>
                    <a:r>
                      <a:rPr lang="en-US"/>
                      <a:t>&lt;500</a:t>
                    </a:r>
                    <a:fld id="{740582BA-5171-4E4B-A2E4-87DB95731D19}" type="CELLRANGE">
                      <a:rPr lang="en-US"/>
                      <a:pPr/>
                      <a:t>[CELLRANGE]</a:t>
                    </a:fld>
                    <a:endParaRPr lang="en-US" baseline="0"/>
                  </a:p>
                  <a:p>
                    <a:fld id="{1682DF40-2A1D-4FED-846F-96CDCBB1A4D1}" type="CATEGORYNAME">
                      <a:rPr lang="en-US"/>
                      <a:pPr/>
                      <a:t>[CATEGORY NAME]</a:t>
                    </a:fld>
                    <a:endParaRPr lang="en-US" baseline="0"/>
                  </a:p>
                  <a:p>
                    <a:fld id="{81BB9668-3012-4B2C-8004-C1FB9CB0CE40}"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19"/>
              <c:tx>
                <c:rich>
                  <a:bodyPr/>
                  <a:lstStyle/>
                  <a:p>
                    <a:r>
                      <a:rPr lang="en-US"/>
                      <a:t>&lt;200</a:t>
                    </a:r>
                    <a:fld id="{07D536C9-E117-46CA-B30B-E7578D7F6896}" type="CELLRANGE">
                      <a:rPr lang="en-US"/>
                      <a:pPr/>
                      <a:t>[CELLRANGE]</a:t>
                    </a:fld>
                    <a:endParaRPr lang="en-US" baseline="0"/>
                  </a:p>
                  <a:p>
                    <a:fld id="{7742FFC4-5C28-4953-A40A-3E44F8BE33EE}" type="CATEGORYNAME">
                      <a:rPr lang="en-US"/>
                      <a:pPr/>
                      <a:t>[CATEGORY NAME]</a:t>
                    </a:fld>
                    <a:endParaRPr lang="en-US" baseline="0"/>
                  </a:p>
                  <a:p>
                    <a:fld id="{831DAC85-62D4-4935-8F89-0FF2C774B89E}"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dLbl>
              <c:idx val="20"/>
              <c:tx>
                <c:rich>
                  <a:bodyPr/>
                  <a:lstStyle/>
                  <a:p>
                    <a:r>
                      <a:rPr lang="en-US"/>
                      <a:t>...</a:t>
                    </a:r>
                    <a:fld id="{D0063BD8-ADFC-408B-861B-10CCF04C34CD}" type="CELLRANGE">
                      <a:rPr lang="en-US"/>
                      <a:pPr/>
                      <a:t>[CELLRANGE]</a:t>
                    </a:fld>
                    <a:endParaRPr lang="en-US" baseline="0"/>
                  </a:p>
                  <a:p>
                    <a:fld id="{85EFE8DF-97E9-4875-9122-C25E783FE209}" type="CATEGORYNAME">
                      <a:rPr lang="en-US"/>
                      <a:pPr/>
                      <a:t>[CATEGORY NAME]</a:t>
                    </a:fld>
                    <a:endParaRPr lang="en-US" baseline="0"/>
                  </a:p>
                  <a:p>
                    <a:fld id="{61CF2903-25EB-4452-9203-3622ECC3B4B9}" type="PERCENTAGE">
                      <a:rPr lang="en-US"/>
                      <a:pPr/>
                      <a:t>[PERCENTAGE]</a:t>
                    </a:fld>
                    <a:endParaRPr lang="en-US"/>
                  </a:p>
                </c:rich>
              </c:tx>
              <c:showLegendKey val="0"/>
              <c:showVal val="0"/>
              <c:showCatName val="1"/>
              <c:showSerName val="0"/>
              <c:showPercent val="1"/>
              <c:showBubbleSize val="0"/>
              <c:separator>
</c:separator>
              <c:extLst>
                <c:ext xmlns:c15="http://schemas.microsoft.com/office/drawing/2012/chart" uri="{CE6537A1-D6FC-4f65-9D91-7224C49458BB}">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showDataLabelsRange val="1"/>
              </c:ext>
            </c:extLst>
          </c:dLbls>
          <c:cat>
            <c:strRef>
              <c:f>PMTCT_NI!$N$40:$N$60</c:f>
              <c:strCache>
                <c:ptCount val="21"/>
                <c:pt idx="0">
                  <c:v>Kenya</c:v>
                </c:pt>
                <c:pt idx="1">
                  <c:v>Malawi</c:v>
                </c:pt>
                <c:pt idx="2">
                  <c:v>Uganda</c:v>
                </c:pt>
                <c:pt idx="3">
                  <c:v>South Africa</c:v>
                </c:pt>
                <c:pt idx="4">
                  <c:v>Zimbabwe</c:v>
                </c:pt>
                <c:pt idx="5">
                  <c:v>Mozambique</c:v>
                </c:pt>
                <c:pt idx="6">
                  <c:v>Zambia</c:v>
                </c:pt>
                <c:pt idx="7">
                  <c:v>United Republic of Tanzania</c:v>
                </c:pt>
                <c:pt idx="8">
                  <c:v>Ethiopia</c:v>
                </c:pt>
                <c:pt idx="9">
                  <c:v>Angola</c:v>
                </c:pt>
                <c:pt idx="10">
                  <c:v>South Sudan</c:v>
                </c:pt>
                <c:pt idx="11">
                  <c:v>Lesotho</c:v>
                </c:pt>
                <c:pt idx="12">
                  <c:v>Burundi</c:v>
                </c:pt>
                <c:pt idx="13">
                  <c:v>Somalia</c:v>
                </c:pt>
                <c:pt idx="14">
                  <c:v>Swaziland</c:v>
                </c:pt>
                <c:pt idx="15">
                  <c:v>Madagascar</c:v>
                </c:pt>
                <c:pt idx="16">
                  <c:v>Namibia</c:v>
                </c:pt>
                <c:pt idx="17">
                  <c:v>Botswana</c:v>
                </c:pt>
                <c:pt idx="18">
                  <c:v>Rwanda</c:v>
                </c:pt>
                <c:pt idx="19">
                  <c:v>Eritrea</c:v>
                </c:pt>
                <c:pt idx="20">
                  <c:v>Mauritius</c:v>
                </c:pt>
              </c:strCache>
            </c:strRef>
          </c:cat>
          <c:val>
            <c:numRef>
              <c:f>PMTCT_NI!$O$40:$O$60</c:f>
              <c:numCache>
                <c:formatCode>#,##0</c:formatCode>
                <c:ptCount val="21"/>
                <c:pt idx="0">
                  <c:v>12515</c:v>
                </c:pt>
                <c:pt idx="1">
                  <c:v>9992</c:v>
                </c:pt>
                <c:pt idx="2">
                  <c:v>9472</c:v>
                </c:pt>
                <c:pt idx="3">
                  <c:v>9156</c:v>
                </c:pt>
                <c:pt idx="4">
                  <c:v>9086</c:v>
                </c:pt>
                <c:pt idx="5">
                  <c:v>9007</c:v>
                </c:pt>
                <c:pt idx="6">
                  <c:v>8502</c:v>
                </c:pt>
                <c:pt idx="7">
                  <c:v>7245</c:v>
                </c:pt>
                <c:pt idx="8">
                  <c:v>4841</c:v>
                </c:pt>
                <c:pt idx="9">
                  <c:v>4834</c:v>
                </c:pt>
                <c:pt idx="10">
                  <c:v>3485</c:v>
                </c:pt>
                <c:pt idx="11">
                  <c:v>1559</c:v>
                </c:pt>
                <c:pt idx="12">
                  <c:v>976</c:v>
                </c:pt>
                <c:pt idx="13">
                  <c:v>919</c:v>
                </c:pt>
                <c:pt idx="14">
                  <c:v>906</c:v>
                </c:pt>
                <c:pt idx="15">
                  <c:v>597</c:v>
                </c:pt>
                <c:pt idx="16">
                  <c:v>538</c:v>
                </c:pt>
                <c:pt idx="17">
                  <c:v>485</c:v>
                </c:pt>
                <c:pt idx="18">
                  <c:v>291</c:v>
                </c:pt>
                <c:pt idx="19">
                  <c:v>164</c:v>
                </c:pt>
                <c:pt idx="20">
                  <c:v>0.70389999999999997</c:v>
                </c:pt>
              </c:numCache>
            </c:numRef>
          </c:val>
          <c:extLst>
            <c:ext xmlns:c15="http://schemas.microsoft.com/office/drawing/2012/chart" uri="{02D57815-91ED-43cb-92C2-25804820EDAC}">
              <c15:datalabelsRange>
                <c15:f>PMTCT_NI!$P$40:$P$59</c15:f>
                <c15:dlblRangeCache>
                  <c:ptCount val="20"/>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412488698422116"/>
          <c:y val="0.17754556313380623"/>
          <c:w val="0.58446434195725538"/>
          <c:h val="0.7695744351222622"/>
        </c:manualLayout>
      </c:layout>
      <c:pieChart>
        <c:varyColors val="1"/>
        <c:ser>
          <c:idx val="0"/>
          <c:order val="0"/>
          <c:tx>
            <c:strRef>
              <c:f>PMTCT_NI!$B$39</c:f>
              <c:strCache>
                <c:ptCount val="1"/>
                <c:pt idx="0">
                  <c:v>New HIV infections among children</c:v>
                </c:pt>
              </c:strCache>
            </c:strRef>
          </c:tx>
          <c:dPt>
            <c:idx val="0"/>
            <c:bubble3D val="0"/>
            <c:spPr>
              <a:solidFill>
                <a:schemeClr val="accent1">
                  <a:lumMod val="20000"/>
                  <a:lumOff val="80000"/>
                </a:schemeClr>
              </a:solidFill>
              <a:ln w="19050">
                <a:solidFill>
                  <a:schemeClr val="lt1"/>
                </a:solidFill>
              </a:ln>
              <a:effectLst/>
            </c:spPr>
          </c:dPt>
          <c:dPt>
            <c:idx val="1"/>
            <c:bubble3D val="0"/>
            <c:spPr>
              <a:solidFill>
                <a:schemeClr val="accent4"/>
              </a:soli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solidFill>
                <a:srgbClr val="0070C0"/>
              </a:soli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solidFill>
                <a:schemeClr val="bg1">
                  <a:lumMod val="95000"/>
                </a:schemeClr>
              </a:soli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Pt>
            <c:idx val="20"/>
            <c:bubble3D val="0"/>
            <c:spPr>
              <a:gradFill>
                <a:gsLst>
                  <a:gs pos="100000">
                    <a:schemeClr val="accent3">
                      <a:lumMod val="80000"/>
                      <a:lumMod val="60000"/>
                      <a:lumOff val="40000"/>
                    </a:schemeClr>
                  </a:gs>
                  <a:gs pos="0">
                    <a:schemeClr val="accent3">
                      <a:lumMod val="80000"/>
                    </a:schemeClr>
                  </a:gs>
                </a:gsLst>
                <a:lin ang="5400000" scaled="0"/>
              </a:gradFill>
              <a:ln w="19050">
                <a:solidFill>
                  <a:schemeClr val="lt1"/>
                </a:solidFill>
              </a:ln>
              <a:effectLst/>
            </c:spPr>
          </c:dPt>
          <c:dLbls>
            <c:dLbl>
              <c:idx val="0"/>
              <c:tx>
                <c:rich>
                  <a:bodyPr/>
                  <a:lstStyle/>
                  <a:p>
                    <a:fld id="{302FED9F-BE7F-4A36-BFD7-D453744AFEC0}" type="CATEGORYNAME">
                      <a:rPr lang="en-US"/>
                      <a:pPr/>
                      <a:t>[CATEGORY NAME]</a:t>
                    </a:fld>
                    <a:r>
                      <a:rPr lang="en-US" baseline="0"/>
                      <a:t> 59,000 </a:t>
                    </a:r>
                    <a:fld id="{9D3F2446-98E1-40EF-80A1-F202E1A27FCC}"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
              <c:tx>
                <c:rich>
                  <a:bodyPr/>
                  <a:lstStyle/>
                  <a:p>
                    <a:fld id="{BF8FABFE-8A69-4496-8286-21A07FCFCE88}" type="CATEGORYNAME">
                      <a:rPr lang="en-US"/>
                      <a:pPr/>
                      <a:t>[CATEGORY NAME]</a:t>
                    </a:fld>
                    <a:r>
                      <a:rPr lang="en-US" baseline="0"/>
                      <a:t> 45,000 </a:t>
                    </a:r>
                    <a:fld id="{16A0F95C-ABCA-4E00-AB0C-95640230B131}"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2"/>
              <c:tx>
                <c:rich>
                  <a:bodyPr/>
                  <a:lstStyle/>
                  <a:p>
                    <a:fld id="{6BF6A86A-C6A6-45C6-98A4-3CBCF862285F}" type="CATEGORYNAME">
                      <a:rPr lang="en-US"/>
                      <a:pPr/>
                      <a:t>[CATEGORY NAME]</a:t>
                    </a:fld>
                    <a:r>
                      <a:rPr lang="en-US" baseline="0"/>
                      <a:t> 40,000 </a:t>
                    </a:r>
                    <a:fld id="{DCA6431C-2C22-4E7F-BF61-D17A43823D44}"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3"/>
              <c:tx>
                <c:rich>
                  <a:bodyPr/>
                  <a:lstStyle/>
                  <a:p>
                    <a:fld id="{0A5E8B05-5E92-4299-B842-3DC4E17E939B}" type="CATEGORYNAME">
                      <a:rPr lang="en-US"/>
                      <a:pPr/>
                      <a:t>[CATEGORY NAME]</a:t>
                    </a:fld>
                    <a:r>
                      <a:rPr lang="en-US" baseline="0"/>
                      <a:t> 36,000 </a:t>
                    </a:r>
                    <a:fld id="{13A0BD17-40E3-4B17-B88C-E33C06E00E9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4"/>
              <c:tx>
                <c:rich>
                  <a:bodyPr/>
                  <a:lstStyle/>
                  <a:p>
                    <a:fld id="{693025C0-CDCC-41BC-B093-BBAEFA677A84}" type="CATEGORYNAME">
                      <a:rPr lang="en-US"/>
                      <a:pPr/>
                      <a:t>[CATEGORY NAME]</a:t>
                    </a:fld>
                    <a:r>
                      <a:rPr lang="en-US" baseline="0"/>
                      <a:t> 36,000 </a:t>
                    </a:r>
                    <a:fld id="{49E1E98A-62A3-4F5D-8C6A-923C77D8F842}"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5"/>
              <c:tx>
                <c:rich>
                  <a:bodyPr/>
                  <a:lstStyle/>
                  <a:p>
                    <a:fld id="{387E6FDC-578F-4794-9B36-FE9B57A0E66F}" type="CATEGORYNAME">
                      <a:rPr lang="en-US"/>
                      <a:pPr/>
                      <a:t>[CATEGORY NAME]</a:t>
                    </a:fld>
                    <a:r>
                      <a:rPr lang="en-US" baseline="0"/>
                      <a:t> 29,000 </a:t>
                    </a:r>
                    <a:fld id="{0D8746A9-1841-4CC9-B294-1DE505516595}"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6"/>
              <c:tx>
                <c:rich>
                  <a:bodyPr/>
                  <a:lstStyle/>
                  <a:p>
                    <a:fld id="{5A5929E0-9A67-4D5B-AD5E-084FE6AC7CF4}" type="CATEGORYNAME">
                      <a:rPr lang="en-US"/>
                      <a:pPr/>
                      <a:t>[CATEGORY NAME]</a:t>
                    </a:fld>
                    <a:r>
                      <a:rPr lang="en-US" baseline="0"/>
                      <a:t> 27,000 </a:t>
                    </a:r>
                    <a:fld id="{96C086CA-7E59-4529-BA3E-C129750ED37B}"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7"/>
              <c:tx>
                <c:rich>
                  <a:bodyPr/>
                  <a:lstStyle/>
                  <a:p>
                    <a:fld id="{32221342-2585-4CF1-B390-62C2EF68618F}" type="CATEGORYNAME">
                      <a:rPr lang="en-US"/>
                      <a:pPr/>
                      <a:t>[CATEGORY NAME]</a:t>
                    </a:fld>
                    <a:r>
                      <a:rPr lang="en-US" baseline="0"/>
                      <a:t> 26,000 </a:t>
                    </a:r>
                    <a:fld id="{8578520A-02F9-49D3-9B30-4F564A55D99B}"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8"/>
              <c:tx>
                <c:rich>
                  <a:bodyPr/>
                  <a:lstStyle/>
                  <a:p>
                    <a:fld id="{92FCFB3E-FCF8-4F9A-8761-5AD1AB5BB231}" type="CATEGORYNAME">
                      <a:rPr lang="en-US"/>
                      <a:pPr/>
                      <a:t>[CATEGORY NAME]</a:t>
                    </a:fld>
                    <a:r>
                      <a:rPr lang="en-US" baseline="0"/>
                      <a:t> 19,000 </a:t>
                    </a:r>
                    <a:fld id="{6C737404-E2BD-4638-B590-628648296DB8}"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9"/>
              <c:tx>
                <c:rich>
                  <a:bodyPr/>
                  <a:lstStyle/>
                  <a:p>
                    <a:fld id="{0CABB9F3-31B2-4F56-9763-214D543BE17E}" type="CATEGORYNAME">
                      <a:rPr lang="en-US"/>
                      <a:pPr/>
                      <a:t>[CATEGORY NAME]</a:t>
                    </a:fld>
                    <a:r>
                      <a:rPr lang="en-US" baseline="0"/>
                      <a:t> 7,300 </a:t>
                    </a:r>
                    <a:fld id="{C7D68D47-A8EC-42CF-A5DA-7BF3BD92D42B}"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0"/>
              <c:tx>
                <c:rich>
                  <a:bodyPr/>
                  <a:lstStyle/>
                  <a:p>
                    <a:fld id="{4C9619A8-B353-4351-9CD1-E3C79CE4BCEF}" type="CATEGORYNAME">
                      <a:rPr lang="en-US"/>
                      <a:pPr/>
                      <a:t>[CATEGORY NAME]</a:t>
                    </a:fld>
                    <a:r>
                      <a:rPr lang="en-US" baseline="0"/>
                      <a:t> 4,300 </a:t>
                    </a:r>
                    <a:fld id="{8F93102F-0387-403C-94C4-B741B10D34D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1"/>
              <c:tx>
                <c:rich>
                  <a:bodyPr/>
                  <a:lstStyle/>
                  <a:p>
                    <a:fld id="{02DF59DA-96CF-4742-8F7D-E3969649F300}" type="CATEGORYNAME">
                      <a:rPr lang="en-US"/>
                      <a:pPr/>
                      <a:t>[CATEGORY NAME]</a:t>
                    </a:fld>
                    <a:r>
                      <a:rPr lang="en-US" baseline="0"/>
                      <a:t> 4,000 </a:t>
                    </a:r>
                    <a:fld id="{F7054C27-883B-49F7-99A3-379B40E5684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2"/>
              <c:tx>
                <c:rich>
                  <a:bodyPr/>
                  <a:lstStyle/>
                  <a:p>
                    <a:fld id="{19E93B8B-EBE2-4D15-8030-20601002AF82}" type="CATEGORYNAME">
                      <a:rPr lang="en-US"/>
                      <a:pPr/>
                      <a:t>[CATEGORY NAME]</a:t>
                    </a:fld>
                    <a:r>
                      <a:rPr lang="en-US" baseline="0"/>
                      <a:t> 3,900 </a:t>
                    </a:r>
                    <a:fld id="{4A6732C2-A824-4D35-8EED-F6430C78CD4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3"/>
              <c:tx>
                <c:rich>
                  <a:bodyPr/>
                  <a:lstStyle/>
                  <a:p>
                    <a:fld id="{ECEB8444-CA69-4F9A-8C8F-66471AF7D00B}" type="CATEGORYNAME">
                      <a:rPr lang="en-US"/>
                      <a:pPr/>
                      <a:t>[CATEGORY NAME]</a:t>
                    </a:fld>
                    <a:r>
                      <a:rPr lang="en-US" baseline="0"/>
                      <a:t> 3,700 </a:t>
                    </a:r>
                    <a:fld id="{384760DE-3BAD-4A26-B9DA-195CCDD7808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4"/>
              <c:tx>
                <c:rich>
                  <a:bodyPr/>
                  <a:lstStyle/>
                  <a:p>
                    <a:fld id="{5DB8D31C-9DC7-4FF4-9096-0EFCC4798243}" type="CATEGORYNAME">
                      <a:rPr lang="en-US"/>
                      <a:pPr/>
                      <a:t>[CATEGORY NAME]</a:t>
                    </a:fld>
                    <a:r>
                      <a:rPr lang="en-US" baseline="0"/>
                      <a:t> 3,400 </a:t>
                    </a:r>
                    <a:fld id="{06197470-916F-45FF-9948-39FDBC0F97B3}"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5"/>
              <c:tx>
                <c:rich>
                  <a:bodyPr/>
                  <a:lstStyle/>
                  <a:p>
                    <a:fld id="{0B6B9C51-510B-4423-8744-F5A635947FD3}" type="CATEGORYNAME">
                      <a:rPr lang="en-US"/>
                      <a:pPr/>
                      <a:t>[CATEGORY NAME]</a:t>
                    </a:fld>
                    <a:r>
                      <a:rPr lang="en-US" baseline="0"/>
                      <a:t> 2,900 </a:t>
                    </a:r>
                    <a:fld id="{EC3A7178-CAEE-4D9C-879D-F0CA9BF41446}"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6"/>
              <c:tx>
                <c:rich>
                  <a:bodyPr/>
                  <a:lstStyle/>
                  <a:p>
                    <a:fld id="{DE7BF810-13E4-46C6-8CB2-23CB85FCCCDB}" type="CATEGORYNAME">
                      <a:rPr lang="en-US"/>
                      <a:pPr/>
                      <a:t>[CATEGORY NAME]</a:t>
                    </a:fld>
                    <a:r>
                      <a:rPr lang="en-US" baseline="0"/>
                      <a:t> ... </a:t>
                    </a:r>
                    <a:fld id="{EAF5C3F8-AFFA-41CB-A8DF-16DA30C8C6D8}"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7"/>
              <c:tx>
                <c:rich>
                  <a:bodyPr/>
                  <a:lstStyle/>
                  <a:p>
                    <a:fld id="{D612A8AD-76B9-40C5-9CC6-F25EC2C8809E}" type="CATEGORYNAME">
                      <a:rPr lang="en-US"/>
                      <a:pPr/>
                      <a:t>[CATEGORY NAME]</a:t>
                    </a:fld>
                    <a:r>
                      <a:rPr lang="en-US" baseline="0"/>
                      <a:t> 1,000 </a:t>
                    </a:r>
                    <a:fld id="{2B860F14-3D29-4BAD-94A2-6852CE6040F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8"/>
              <c:tx>
                <c:rich>
                  <a:bodyPr/>
                  <a:lstStyle/>
                  <a:p>
                    <a:fld id="{AB328F09-FF43-476E-B416-0DCAEBC12707}" type="CATEGORYNAME">
                      <a:rPr lang="en-US"/>
                      <a:pPr/>
                      <a:t>[CATEGORY NAME]</a:t>
                    </a:fld>
                    <a:r>
                      <a:rPr lang="en-US" baseline="0"/>
                      <a:t> &lt;1,000 </a:t>
                    </a:r>
                    <a:fld id="{4D2404D6-1387-466B-B141-D828AE0EFF9B}"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9"/>
              <c:tx>
                <c:rich>
                  <a:bodyPr/>
                  <a:lstStyle/>
                  <a:p>
                    <a:fld id="{EC34F1F5-558C-447E-8E2B-158599517E85}" type="CATEGORYNAME">
                      <a:rPr lang="en-US"/>
                      <a:pPr/>
                      <a:t>[CATEGORY NAME]</a:t>
                    </a:fld>
                    <a:r>
                      <a:rPr lang="en-US" baseline="0"/>
                      <a:t> &lt;1,000 </a:t>
                    </a:r>
                    <a:fld id="{0AA26D42-6CE2-47E6-848D-7C61987D1BD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20"/>
              <c:tx>
                <c:rich>
                  <a:bodyPr/>
                  <a:lstStyle/>
                  <a:p>
                    <a:fld id="{C192EACA-EC24-4364-AD2A-9F0216BC88C6}" type="CATEGORYNAME">
                      <a:rPr lang="en-US"/>
                      <a:pPr/>
                      <a:t>[CATEGORY NAME]</a:t>
                    </a:fld>
                    <a:r>
                      <a:rPr lang="en-US" baseline="0"/>
                      <a:t> ... </a:t>
                    </a:r>
                    <a:fld id="{77BD2036-A4E1-4AD2-A68A-0DCA651B3328}"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PMTCT_NI!$A$40:$A$60</c:f>
              <c:strCache>
                <c:ptCount val="21"/>
                <c:pt idx="0">
                  <c:v>South Africa</c:v>
                </c:pt>
                <c:pt idx="1">
                  <c:v>Kenya</c:v>
                </c:pt>
                <c:pt idx="2">
                  <c:v>United Republic of Tanzania</c:v>
                </c:pt>
                <c:pt idx="3">
                  <c:v>Zimbabwe</c:v>
                </c:pt>
                <c:pt idx="4">
                  <c:v>Ethiopia</c:v>
                </c:pt>
                <c:pt idx="5">
                  <c:v>Malawi</c:v>
                </c:pt>
                <c:pt idx="6">
                  <c:v>Uganda</c:v>
                </c:pt>
                <c:pt idx="7">
                  <c:v>Mozambique</c:v>
                </c:pt>
                <c:pt idx="8">
                  <c:v>Zambia</c:v>
                </c:pt>
                <c:pt idx="9">
                  <c:v>Rwanda</c:v>
                </c:pt>
                <c:pt idx="10">
                  <c:v>Botswana</c:v>
                </c:pt>
                <c:pt idx="11">
                  <c:v>Angola</c:v>
                </c:pt>
                <c:pt idx="12">
                  <c:v>Lesotho</c:v>
                </c:pt>
                <c:pt idx="13">
                  <c:v>Burundi</c:v>
                </c:pt>
                <c:pt idx="14">
                  <c:v>Swaziland</c:v>
                </c:pt>
                <c:pt idx="15">
                  <c:v>Namibia</c:v>
                </c:pt>
                <c:pt idx="16">
                  <c:v>South Sudan</c:v>
                </c:pt>
                <c:pt idx="17">
                  <c:v>Madagascar</c:v>
                </c:pt>
                <c:pt idx="18">
                  <c:v>Somalia</c:v>
                </c:pt>
                <c:pt idx="19">
                  <c:v>Eritrea</c:v>
                </c:pt>
                <c:pt idx="20">
                  <c:v>Mauritius</c:v>
                </c:pt>
              </c:strCache>
            </c:strRef>
          </c:cat>
          <c:val>
            <c:numRef>
              <c:f>PMTCT_NI!$B$40:$B$60</c:f>
              <c:numCache>
                <c:formatCode>#,##0</c:formatCode>
                <c:ptCount val="21"/>
                <c:pt idx="0">
                  <c:v>59110</c:v>
                </c:pt>
                <c:pt idx="1">
                  <c:v>44693</c:v>
                </c:pt>
                <c:pt idx="2">
                  <c:v>39535</c:v>
                </c:pt>
                <c:pt idx="3">
                  <c:v>35893</c:v>
                </c:pt>
                <c:pt idx="4">
                  <c:v>35878</c:v>
                </c:pt>
                <c:pt idx="5">
                  <c:v>28816</c:v>
                </c:pt>
                <c:pt idx="6">
                  <c:v>26665</c:v>
                </c:pt>
                <c:pt idx="7">
                  <c:v>25863</c:v>
                </c:pt>
                <c:pt idx="8">
                  <c:v>19332</c:v>
                </c:pt>
                <c:pt idx="9">
                  <c:v>7319</c:v>
                </c:pt>
                <c:pt idx="10">
                  <c:v>4325</c:v>
                </c:pt>
                <c:pt idx="11">
                  <c:v>3975</c:v>
                </c:pt>
                <c:pt idx="12">
                  <c:v>3881</c:v>
                </c:pt>
                <c:pt idx="13">
                  <c:v>3740</c:v>
                </c:pt>
                <c:pt idx="14">
                  <c:v>3419</c:v>
                </c:pt>
                <c:pt idx="15">
                  <c:v>2910</c:v>
                </c:pt>
                <c:pt idx="16">
                  <c:v>1996</c:v>
                </c:pt>
                <c:pt idx="17">
                  <c:v>1017</c:v>
                </c:pt>
                <c:pt idx="18">
                  <c:v>871</c:v>
                </c:pt>
                <c:pt idx="19">
                  <c:v>576</c:v>
                </c:pt>
                <c:pt idx="20">
                  <c:v>43</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Coverage of key</a:t>
            </a:r>
            <a:r>
              <a:rPr lang="en-US" baseline="0"/>
              <a:t> interventions for preventing mother-to-child transmission of HIV and for paediatric care and treatment </a:t>
            </a:r>
            <a:r>
              <a:rPr lang="en-US"/>
              <a:t>among</a:t>
            </a:r>
            <a:r>
              <a:rPr lang="en-US" baseline="0"/>
              <a:t> Western and Central Africa and </a:t>
            </a:r>
            <a:r>
              <a:rPr lang="en-US"/>
              <a:t>the Global Plan priority countries, 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1"/>
          <c:order val="0"/>
          <c:tx>
            <c:strRef>
              <c:f>'PMTCT cascade'!$A$35</c:f>
              <c:strCache>
                <c:ptCount val="1"/>
                <c:pt idx="0">
                  <c:v>21 African Global Plan countries (excl. India)</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 cascade'!$B$33:$F$33</c:f>
              <c:strCache>
                <c:ptCount val="5"/>
                <c:pt idx="0">
                  <c:v>Maternal ARVs for PMTCT</c:v>
                </c:pt>
                <c:pt idx="1">
                  <c:v>Infant ARVs for PMTCT</c:v>
                </c:pt>
                <c:pt idx="2">
                  <c:v>Cotrimoxazole</c:v>
                </c:pt>
                <c:pt idx="3">
                  <c:v>Early Infant Diagnosis</c:v>
                </c:pt>
                <c:pt idx="4">
                  <c:v>Paediatric ART</c:v>
                </c:pt>
              </c:strCache>
            </c:strRef>
          </c:cat>
          <c:val>
            <c:numRef>
              <c:f>'PMTCT cascade'!$B$35:$F$35</c:f>
              <c:numCache>
                <c:formatCode>0%</c:formatCode>
                <c:ptCount val="5"/>
                <c:pt idx="0">
                  <c:v>0.79918446719642988</c:v>
                </c:pt>
                <c:pt idx="1">
                  <c:v>0.56421174036305788</c:v>
                </c:pt>
                <c:pt idx="2">
                  <c:v>0.47581125009387321</c:v>
                </c:pt>
                <c:pt idx="3">
                  <c:v>0.50522568453231786</c:v>
                </c:pt>
                <c:pt idx="4">
                  <c:v>0.50859308000000003</c:v>
                </c:pt>
              </c:numCache>
            </c:numRef>
          </c:val>
        </c:ser>
        <c:ser>
          <c:idx val="0"/>
          <c:order val="1"/>
          <c:tx>
            <c:strRef>
              <c:f>'PMTCT cascade'!$A$34</c:f>
              <c:strCache>
                <c:ptCount val="1"/>
                <c:pt idx="0">
                  <c:v>WCAR</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 cascade'!$B$33:$F$33</c:f>
              <c:strCache>
                <c:ptCount val="5"/>
                <c:pt idx="0">
                  <c:v>Maternal ARVs for PMTCT</c:v>
                </c:pt>
                <c:pt idx="1">
                  <c:v>Infant ARVs for PMTCT</c:v>
                </c:pt>
                <c:pt idx="2">
                  <c:v>Cotrimoxazole</c:v>
                </c:pt>
                <c:pt idx="3">
                  <c:v>Early Infant Diagnosis</c:v>
                </c:pt>
                <c:pt idx="4">
                  <c:v>Paediatric ART</c:v>
                </c:pt>
              </c:strCache>
            </c:strRef>
          </c:cat>
          <c:val>
            <c:numRef>
              <c:f>'PMTCT cascade'!$B$34:$F$34</c:f>
              <c:numCache>
                <c:formatCode>0%</c:formatCode>
                <c:ptCount val="5"/>
                <c:pt idx="0">
                  <c:v>0.47679046485053339</c:v>
                </c:pt>
                <c:pt idx="1">
                  <c:v>0.22609787004419976</c:v>
                </c:pt>
                <c:pt idx="2">
                  <c:v>0.16856267939139641</c:v>
                </c:pt>
                <c:pt idx="3">
                  <c:v>0.14623371685661782</c:v>
                </c:pt>
                <c:pt idx="4">
                  <c:v>0.19594500000000001</c:v>
                </c:pt>
              </c:numCache>
            </c:numRef>
          </c:val>
        </c:ser>
        <c:dLbls>
          <c:dLblPos val="inEnd"/>
          <c:showLegendKey val="0"/>
          <c:showVal val="1"/>
          <c:showCatName val="0"/>
          <c:showSerName val="0"/>
          <c:showPercent val="0"/>
          <c:showBubbleSize val="0"/>
        </c:dLbls>
        <c:gapWidth val="100"/>
        <c:axId val="567882000"/>
        <c:axId val="567887488"/>
      </c:barChart>
      <c:catAx>
        <c:axId val="56788200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87488"/>
        <c:crosses val="autoZero"/>
        <c:auto val="1"/>
        <c:lblAlgn val="ctr"/>
        <c:lblOffset val="100"/>
        <c:noMultiLvlLbl val="0"/>
      </c:catAx>
      <c:valAx>
        <c:axId val="567887488"/>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82000"/>
        <c:crosses val="autoZero"/>
        <c:crossBetween val="between"/>
        <c:majorUnit val="0.2"/>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Trends in coverage of ART, number of new infections, and number of AIDS-related</a:t>
            </a:r>
            <a:r>
              <a:rPr lang="en-US" baseline="0"/>
              <a:t> deaths among children (aged 0-14)</a:t>
            </a:r>
            <a:r>
              <a:rPr lang="en-US"/>
              <a:t>, </a:t>
            </a:r>
            <a:r>
              <a:rPr lang="en-US" sz="1600" b="1" i="0" u="none" strike="noStrike" cap="none" normalizeH="0" baseline="0">
                <a:effectLst/>
              </a:rPr>
              <a:t>Western and Central Africa, </a:t>
            </a:r>
            <a:r>
              <a:rPr lang="en-US"/>
              <a:t>2000-2015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5.4031209337918433E-2"/>
          <c:y val="0.17191012413770856"/>
          <c:w val="0.90347207042562472"/>
          <c:h val="0.78467304490164536"/>
        </c:manualLayout>
      </c:layout>
      <c:barChart>
        <c:barDir val="col"/>
        <c:grouping val="stacked"/>
        <c:varyColors val="0"/>
        <c:ser>
          <c:idx val="3"/>
          <c:order val="0"/>
          <c:tx>
            <c:strRef>
              <c:f>'PedART coverage vs. Deaths'!$E$35</c:f>
              <c:strCache>
                <c:ptCount val="1"/>
                <c:pt idx="0">
                  <c:v>Paediatric ART coverage</c:v>
                </c:pt>
              </c:strCache>
            </c:strRef>
          </c:tx>
          <c:spPr>
            <a:gradFill flip="none" rotWithShape="1">
              <a:gsLst>
                <a:gs pos="0">
                  <a:schemeClr val="accent1">
                    <a:lumMod val="20000"/>
                    <a:lumOff val="80000"/>
                  </a:schemeClr>
                </a:gs>
                <a:gs pos="71000">
                  <a:schemeClr val="accent1">
                    <a:lumMod val="60000"/>
                    <a:lumOff val="40000"/>
                  </a:schemeClr>
                </a:gs>
                <a:gs pos="100000">
                  <a:schemeClr val="accent1"/>
                </a:gs>
              </a:gsLst>
              <a:lin ang="16200000" scaled="1"/>
              <a:tileRect/>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numRef>
              <c:f>'PedART coverage vs. Deaths'!$A$36:$A$51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'PedART coverage vs. Deaths'!$E$36:$E$51</c:f>
              <c:numCache>
                <c:formatCode>0%</c:formatCode>
                <c:ptCount val="16"/>
                <c:pt idx="0">
                  <c:v>5.9705799999999996E-3</c:v>
                </c:pt>
                <c:pt idx="1">
                  <c:v>1.11769E-2</c:v>
                </c:pt>
                <c:pt idx="2">
                  <c:v>1.5914600000000001E-2</c:v>
                </c:pt>
                <c:pt idx="3">
                  <c:v>2.33014E-2</c:v>
                </c:pt>
                <c:pt idx="4">
                  <c:v>2.4814699999999999E-2</c:v>
                </c:pt>
                <c:pt idx="5">
                  <c:v>3.0055600000000002E-2</c:v>
                </c:pt>
                <c:pt idx="6">
                  <c:v>3.4630100000000004E-2</c:v>
                </c:pt>
                <c:pt idx="7">
                  <c:v>4.3121600000000003E-2</c:v>
                </c:pt>
                <c:pt idx="8">
                  <c:v>4.6772400000000006E-2</c:v>
                </c:pt>
                <c:pt idx="9">
                  <c:v>6.7555900000000002E-2</c:v>
                </c:pt>
                <c:pt idx="10">
                  <c:v>8.3013400000000001E-2</c:v>
                </c:pt>
                <c:pt idx="11">
                  <c:v>0.120364</c:v>
                </c:pt>
                <c:pt idx="12">
                  <c:v>0.11902699999999999</c:v>
                </c:pt>
                <c:pt idx="13">
                  <c:v>0.14984700000000001</c:v>
                </c:pt>
                <c:pt idx="14">
                  <c:v>0.176679</c:v>
                </c:pt>
                <c:pt idx="15">
                  <c:v>0.19594500000000001</c:v>
                </c:pt>
              </c:numCache>
            </c:numRef>
          </c:val>
        </c:ser>
        <c:dLbls>
          <c:dLblPos val="ctr"/>
          <c:showLegendKey val="0"/>
          <c:showVal val="1"/>
          <c:showCatName val="0"/>
          <c:showSerName val="0"/>
          <c:showPercent val="0"/>
          <c:showBubbleSize val="0"/>
        </c:dLbls>
        <c:gapWidth val="25"/>
        <c:overlap val="100"/>
        <c:axId val="567880040"/>
        <c:axId val="567878864"/>
      </c:barChart>
      <c:lineChart>
        <c:grouping val="standard"/>
        <c:varyColors val="0"/>
        <c:ser>
          <c:idx val="5"/>
          <c:order val="1"/>
          <c:tx>
            <c:strRef>
              <c:f>'PedART coverage vs. Deaths'!$C$35</c:f>
              <c:strCache>
                <c:ptCount val="1"/>
                <c:pt idx="0">
                  <c:v>Paediatric AIDS deaths</c:v>
                </c:pt>
              </c:strCache>
            </c:strRef>
          </c:tx>
          <c:spPr>
            <a:ln w="38100" cap="rnd">
              <a:solidFill>
                <a:schemeClr val="accent6"/>
              </a:solidFill>
              <a:round/>
            </a:ln>
            <a:effectLst/>
          </c:spPr>
          <c:marker>
            <c:symbol val="diamond"/>
            <c:size val="6"/>
            <c:spPr>
              <a:solidFill>
                <a:schemeClr val="accent6"/>
              </a:solidFill>
              <a:ln w="15875">
                <a:solidFill>
                  <a:schemeClr val="accent6"/>
                </a:solidFill>
                <a:round/>
              </a:ln>
              <a:effectLst/>
            </c:spPr>
          </c:marker>
          <c:dLbls>
            <c:delete val="1"/>
          </c:dLbls>
          <c:cat>
            <c:numRef>
              <c:f>'PedART coverage vs. Deaths'!$A$36:$A$51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'PedART coverage vs. Deaths'!$C$36:$C$51</c:f>
              <c:numCache>
                <c:formatCode>General</c:formatCode>
                <c:ptCount val="16"/>
                <c:pt idx="0">
                  <c:v>57943</c:v>
                </c:pt>
                <c:pt idx="1">
                  <c:v>61137</c:v>
                </c:pt>
                <c:pt idx="2">
                  <c:v>63576</c:v>
                </c:pt>
                <c:pt idx="3">
                  <c:v>65351</c:v>
                </c:pt>
                <c:pt idx="4">
                  <c:v>66391</c:v>
                </c:pt>
                <c:pt idx="5">
                  <c:v>66921</c:v>
                </c:pt>
                <c:pt idx="6">
                  <c:v>66386</c:v>
                </c:pt>
                <c:pt idx="7">
                  <c:v>64986</c:v>
                </c:pt>
                <c:pt idx="8">
                  <c:v>62999</c:v>
                </c:pt>
                <c:pt idx="9">
                  <c:v>61179</c:v>
                </c:pt>
                <c:pt idx="10">
                  <c:v>58969</c:v>
                </c:pt>
                <c:pt idx="11">
                  <c:v>57035</c:v>
                </c:pt>
                <c:pt idx="12">
                  <c:v>53607</c:v>
                </c:pt>
                <c:pt idx="13">
                  <c:v>49191</c:v>
                </c:pt>
                <c:pt idx="14">
                  <c:v>46333</c:v>
                </c:pt>
                <c:pt idx="15">
                  <c:v>42759</c:v>
                </c:pt>
              </c:numCache>
            </c:numRef>
          </c:val>
          <c:smooth val="0"/>
        </c:ser>
        <c:ser>
          <c:idx val="0"/>
          <c:order val="2"/>
          <c:tx>
            <c:strRef>
              <c:f>'PedART coverage vs. Deaths'!$D$35</c:f>
              <c:strCache>
                <c:ptCount val="1"/>
                <c:pt idx="0">
                  <c:v>New HIV infections among children</c:v>
                </c:pt>
              </c:strCache>
            </c:strRef>
          </c:tx>
          <c:spPr>
            <a:ln w="38100" cap="rnd">
              <a:solidFill>
                <a:schemeClr val="accent1"/>
              </a:solidFill>
              <a:round/>
            </a:ln>
            <a:effectLst/>
          </c:spPr>
          <c:marker>
            <c:symbol val="circle"/>
            <c:size val="6"/>
            <c:spPr>
              <a:solidFill>
                <a:schemeClr val="accent1"/>
              </a:solidFill>
              <a:ln w="15875">
                <a:solidFill>
                  <a:schemeClr val="accent1"/>
                </a:solidFill>
                <a:round/>
              </a:ln>
              <a:effectLst/>
            </c:spPr>
          </c:marker>
          <c:dLbls>
            <c:delete val="1"/>
          </c:dLbls>
          <c:cat>
            <c:numRef>
              <c:f>'PedART coverage vs. Deaths'!$A$36:$A$51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'PedART coverage vs. Deaths'!$D$36:$D$51</c:f>
              <c:numCache>
                <c:formatCode>General</c:formatCode>
                <c:ptCount val="16"/>
                <c:pt idx="0">
                  <c:v>120480</c:v>
                </c:pt>
                <c:pt idx="1">
                  <c:v>122649</c:v>
                </c:pt>
                <c:pt idx="2">
                  <c:v>123360</c:v>
                </c:pt>
                <c:pt idx="3">
                  <c:v>122897</c:v>
                </c:pt>
                <c:pt idx="4">
                  <c:v>121382</c:v>
                </c:pt>
                <c:pt idx="5">
                  <c:v>119221</c:v>
                </c:pt>
                <c:pt idx="6">
                  <c:v>115193</c:v>
                </c:pt>
                <c:pt idx="7">
                  <c:v>110648</c:v>
                </c:pt>
                <c:pt idx="8">
                  <c:v>105455</c:v>
                </c:pt>
                <c:pt idx="9">
                  <c:v>101187</c:v>
                </c:pt>
                <c:pt idx="10">
                  <c:v>94012</c:v>
                </c:pt>
                <c:pt idx="11">
                  <c:v>90647</c:v>
                </c:pt>
                <c:pt idx="12">
                  <c:v>83698</c:v>
                </c:pt>
                <c:pt idx="13">
                  <c:v>75258</c:v>
                </c:pt>
                <c:pt idx="14">
                  <c:v>69817</c:v>
                </c:pt>
                <c:pt idx="15">
                  <c:v>65244</c:v>
                </c:pt>
              </c:numCache>
            </c:numRef>
          </c:val>
          <c:smooth val="0"/>
        </c:ser>
        <c:dLbls>
          <c:dLblPos val="ctr"/>
          <c:showLegendKey val="0"/>
          <c:showVal val="1"/>
          <c:showCatName val="0"/>
          <c:showSerName val="0"/>
          <c:showPercent val="0"/>
          <c:showBubbleSize val="0"/>
        </c:dLbls>
        <c:marker val="1"/>
        <c:smooth val="0"/>
        <c:axId val="567879256"/>
        <c:axId val="567880824"/>
      </c:lineChart>
      <c:catAx>
        <c:axId val="567879256"/>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80824"/>
        <c:crosses val="autoZero"/>
        <c:auto val="1"/>
        <c:lblAlgn val="ctr"/>
        <c:lblOffset val="100"/>
        <c:noMultiLvlLbl val="0"/>
      </c:catAx>
      <c:valAx>
        <c:axId val="567880824"/>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79256"/>
        <c:crosses val="autoZero"/>
        <c:crossBetween val="between"/>
      </c:valAx>
      <c:valAx>
        <c:axId val="567878864"/>
        <c:scaling>
          <c:orientation val="minMax"/>
          <c:max val="1"/>
        </c:scaling>
        <c:delete val="0"/>
        <c:axPos val="r"/>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80040"/>
        <c:crosses val="max"/>
        <c:crossBetween val="between"/>
      </c:valAx>
      <c:catAx>
        <c:axId val="567880040"/>
        <c:scaling>
          <c:orientation val="minMax"/>
        </c:scaling>
        <c:delete val="1"/>
        <c:axPos val="b"/>
        <c:numFmt formatCode="General" sourceLinked="1"/>
        <c:majorTickMark val="out"/>
        <c:minorTickMark val="none"/>
        <c:tickLblPos val="nextTo"/>
        <c:crossAx val="567878864"/>
        <c:crosses val="autoZero"/>
        <c:auto val="1"/>
        <c:lblAlgn val="ctr"/>
        <c:lblOffset val="100"/>
        <c:noMultiLvlLbl val="0"/>
      </c:cat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children (aged</a:t>
            </a:r>
            <a:r>
              <a:rPr lang="en-US" baseline="0"/>
              <a:t> 0-14) living with HIV receiving antiretroviral therapy (ART), by UNICEF Regions, 2005-2015</a:t>
            </a:r>
            <a:endParaRPr lang="en-US"/>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'PMTCT_PedART_All Regions'!$B$33</c:f>
              <c:strCache>
                <c:ptCount val="1"/>
                <c:pt idx="0">
                  <c:v>2005</c:v>
                </c:pt>
              </c:strCache>
            </c:strRef>
          </c:tx>
          <c:spPr>
            <a:solidFill>
              <a:schemeClr val="accent6">
                <a:tint val="42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Regions'!$B$34:$B$42</c:f>
              <c:numCache>
                <c:formatCode>0%</c:formatCode>
                <c:ptCount val="9"/>
                <c:pt idx="0">
                  <c:v>2.9503689999999999E-2</c:v>
                </c:pt>
                <c:pt idx="1">
                  <c:v>3.0055559999999999E-2</c:v>
                </c:pt>
                <c:pt idx="2">
                  <c:v>2.1833119999999998E-2</c:v>
                </c:pt>
                <c:pt idx="3">
                  <c:v>0.17883874</c:v>
                </c:pt>
                <c:pt idx="4">
                  <c:v>1.1459250000000001E-2</c:v>
                </c:pt>
                <c:pt idx="5">
                  <c:v>0.27742152999999997</c:v>
                </c:pt>
                <c:pt idx="6">
                  <c:v>2.9088054753985418E-2</c:v>
                </c:pt>
                <c:pt idx="7">
                  <c:v>3.01961E-2</c:v>
                </c:pt>
                <c:pt idx="8">
                  <c:v>3.7108700000000001E-2</c:v>
                </c:pt>
              </c:numCache>
            </c:numRef>
          </c:val>
        </c:ser>
        <c:ser>
          <c:idx val="1"/>
          <c:order val="1"/>
          <c:tx>
            <c:strRef>
              <c:f>'PMTCT_PedART_All Regions'!$C$33</c:f>
              <c:strCache>
                <c:ptCount val="1"/>
                <c:pt idx="0">
                  <c:v>2006</c:v>
                </c:pt>
              </c:strCache>
            </c:strRef>
          </c:tx>
          <c:spPr>
            <a:solidFill>
              <a:schemeClr val="accent6">
                <a:tint val="54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Regions'!$C$34:$C$42</c:f>
              <c:numCache>
                <c:formatCode>0%</c:formatCode>
                <c:ptCount val="9"/>
                <c:pt idx="0">
                  <c:v>5.4569939999999997E-2</c:v>
                </c:pt>
                <c:pt idx="1">
                  <c:v>3.4630090000000002E-2</c:v>
                </c:pt>
                <c:pt idx="2">
                  <c:v>3.2593480000000001E-2</c:v>
                </c:pt>
                <c:pt idx="3">
                  <c:v>0.22638347</c:v>
                </c:pt>
                <c:pt idx="4">
                  <c:v>3.3484319999999998E-2</c:v>
                </c:pt>
                <c:pt idx="5">
                  <c:v>0.30184493000000001</c:v>
                </c:pt>
                <c:pt idx="6">
                  <c:v>4.9487006468629142E-2</c:v>
                </c:pt>
                <c:pt idx="7">
                  <c:v>5.0512330000000001E-2</c:v>
                </c:pt>
                <c:pt idx="8">
                  <c:v>5.7840200000000001E-2</c:v>
                </c:pt>
              </c:numCache>
            </c:numRef>
          </c:val>
        </c:ser>
        <c:ser>
          <c:idx val="2"/>
          <c:order val="2"/>
          <c:tx>
            <c:strRef>
              <c:f>'PMTCT_PedART_All Regions'!$D$33</c:f>
              <c:strCache>
                <c:ptCount val="1"/>
                <c:pt idx="0">
                  <c:v>2007</c:v>
                </c:pt>
              </c:strCache>
            </c:strRef>
          </c:tx>
          <c:spPr>
            <a:solidFill>
              <a:schemeClr val="accent6">
                <a:tint val="65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Regions'!$D$34:$D$42</c:f>
              <c:numCache>
                <c:formatCode>0%</c:formatCode>
                <c:ptCount val="9"/>
                <c:pt idx="0">
                  <c:v>8.8677320000000004E-2</c:v>
                </c:pt>
                <c:pt idx="1">
                  <c:v>4.3121609999999998E-2</c:v>
                </c:pt>
                <c:pt idx="2">
                  <c:v>4.5107179999999997E-2</c:v>
                </c:pt>
                <c:pt idx="3">
                  <c:v>0.29410431999999997</c:v>
                </c:pt>
                <c:pt idx="4">
                  <c:v>7.3713029999999999E-2</c:v>
                </c:pt>
                <c:pt idx="5">
                  <c:v>0.33543699999999999</c:v>
                </c:pt>
                <c:pt idx="6">
                  <c:v>7.8009007609877307E-2</c:v>
                </c:pt>
                <c:pt idx="7">
                  <c:v>7.8237790000000002E-2</c:v>
                </c:pt>
                <c:pt idx="8">
                  <c:v>8.6693700000000012E-2</c:v>
                </c:pt>
              </c:numCache>
            </c:numRef>
          </c:val>
        </c:ser>
        <c:ser>
          <c:idx val="3"/>
          <c:order val="3"/>
          <c:tx>
            <c:strRef>
              <c:f>'PMTCT_PedART_All Regions'!$E$33</c:f>
              <c:strCache>
                <c:ptCount val="1"/>
                <c:pt idx="0">
                  <c:v>2008</c:v>
                </c:pt>
              </c:strCache>
            </c:strRef>
          </c:tx>
          <c:spPr>
            <a:solidFill>
              <a:schemeClr val="accent6">
                <a:tint val="77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Regions'!$E$34:$E$42</c:f>
              <c:numCache>
                <c:formatCode>0%</c:formatCode>
                <c:ptCount val="9"/>
                <c:pt idx="0">
                  <c:v>0.12888977000000001</c:v>
                </c:pt>
                <c:pt idx="1">
                  <c:v>4.6772370000000001E-2</c:v>
                </c:pt>
                <c:pt idx="2">
                  <c:v>7.4035089999999998E-2</c:v>
                </c:pt>
                <c:pt idx="3">
                  <c:v>0.34605961000000002</c:v>
                </c:pt>
                <c:pt idx="4">
                  <c:v>0.10801803</c:v>
                </c:pt>
                <c:pt idx="5">
                  <c:v>0.37098657000000002</c:v>
                </c:pt>
                <c:pt idx="6">
                  <c:v>0.10855403646940329</c:v>
                </c:pt>
                <c:pt idx="7">
                  <c:v>0.10851366000000001</c:v>
                </c:pt>
                <c:pt idx="8">
                  <c:v>0.118698</c:v>
                </c:pt>
              </c:numCache>
            </c:numRef>
          </c:val>
        </c:ser>
        <c:ser>
          <c:idx val="4"/>
          <c:order val="4"/>
          <c:tx>
            <c:strRef>
              <c:f>'PMTCT_PedART_All Regions'!$F$33</c:f>
              <c:strCache>
                <c:ptCount val="1"/>
                <c:pt idx="0">
                  <c:v>2009</c:v>
                </c:pt>
              </c:strCache>
            </c:strRef>
          </c:tx>
          <c:spPr>
            <a:solidFill>
              <a:schemeClr val="accent6">
                <a:tint val="89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Regions'!$F$34:$F$42</c:f>
              <c:numCache>
                <c:formatCode>0%</c:formatCode>
                <c:ptCount val="9"/>
                <c:pt idx="0">
                  <c:v>0.17689585999999999</c:v>
                </c:pt>
                <c:pt idx="1">
                  <c:v>6.7555920000000005E-2</c:v>
                </c:pt>
                <c:pt idx="2">
                  <c:v>9.0142239999999998E-2</c:v>
                </c:pt>
                <c:pt idx="3">
                  <c:v>0.39399645</c:v>
                </c:pt>
                <c:pt idx="4">
                  <c:v>0.14043775999999999</c:v>
                </c:pt>
                <c:pt idx="5">
                  <c:v>0.42076431999999997</c:v>
                </c:pt>
                <c:pt idx="6">
                  <c:v>0.14932304052439038</c:v>
                </c:pt>
                <c:pt idx="7">
                  <c:v>0.14989072000000001</c:v>
                </c:pt>
                <c:pt idx="8">
                  <c:v>0.15884899999999999</c:v>
                </c:pt>
              </c:numCache>
            </c:numRef>
          </c:val>
        </c:ser>
        <c:ser>
          <c:idx val="5"/>
          <c:order val="5"/>
          <c:tx>
            <c:strRef>
              <c:f>'PMTCT_PedART_All Regions'!$G$33</c:f>
              <c:strCache>
                <c:ptCount val="1"/>
                <c:pt idx="0">
                  <c:v>2010</c:v>
                </c:pt>
              </c:strCache>
            </c:strRef>
          </c:tx>
          <c:spPr>
            <a:solidFill>
              <a:schemeClr val="accent6"/>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Regions'!$G$34:$G$42</c:f>
              <c:numCache>
                <c:formatCode>0%</c:formatCode>
                <c:ptCount val="9"/>
                <c:pt idx="0">
                  <c:v>0.23854113000000002</c:v>
                </c:pt>
                <c:pt idx="1">
                  <c:v>8.3013420000000004E-2</c:v>
                </c:pt>
                <c:pt idx="2">
                  <c:v>0.10961267</c:v>
                </c:pt>
                <c:pt idx="3">
                  <c:v>0.43222333999999996</c:v>
                </c:pt>
                <c:pt idx="4">
                  <c:v>0.17438788999999999</c:v>
                </c:pt>
                <c:pt idx="5">
                  <c:v>0.41813160999999999</c:v>
                </c:pt>
                <c:pt idx="6">
                  <c:v>0.19846426156559716</c:v>
                </c:pt>
                <c:pt idx="7">
                  <c:v>0.20019191</c:v>
                </c:pt>
                <c:pt idx="8">
                  <c:v>0.205125</c:v>
                </c:pt>
              </c:numCache>
            </c:numRef>
          </c:val>
        </c:ser>
        <c:ser>
          <c:idx val="6"/>
          <c:order val="6"/>
          <c:tx>
            <c:strRef>
              <c:f>'PMTCT_PedART_All Regions'!$H$33</c:f>
              <c:strCache>
                <c:ptCount val="1"/>
                <c:pt idx="0">
                  <c:v>2011</c:v>
                </c:pt>
              </c:strCache>
            </c:strRef>
          </c:tx>
          <c:spPr>
            <a:solidFill>
              <a:schemeClr val="accent6">
                <a:shade val="88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Regions'!$H$34:$H$42</c:f>
              <c:numCache>
                <c:formatCode>0%</c:formatCode>
                <c:ptCount val="9"/>
                <c:pt idx="0">
                  <c:v>0.30406860000000002</c:v>
                </c:pt>
                <c:pt idx="1">
                  <c:v>0.1203636</c:v>
                </c:pt>
                <c:pt idx="2">
                  <c:v>0.12135199999999999</c:v>
                </c:pt>
                <c:pt idx="3">
                  <c:v>0.46572501999999999</c:v>
                </c:pt>
                <c:pt idx="4">
                  <c:v>0.21300955999999999</c:v>
                </c:pt>
                <c:pt idx="5">
                  <c:v>0.44544038999999996</c:v>
                </c:pt>
                <c:pt idx="6">
                  <c:v>0.25632511262080548</c:v>
                </c:pt>
                <c:pt idx="7">
                  <c:v>0.25965458000000002</c:v>
                </c:pt>
                <c:pt idx="8">
                  <c:v>0.25962499999999999</c:v>
                </c:pt>
              </c:numCache>
            </c:numRef>
          </c:val>
        </c:ser>
        <c:ser>
          <c:idx val="7"/>
          <c:order val="7"/>
          <c:tx>
            <c:strRef>
              <c:f>'PMTCT_PedART_All Regions'!$I$33</c:f>
              <c:strCache>
                <c:ptCount val="1"/>
                <c:pt idx="0">
                  <c:v>2012</c:v>
                </c:pt>
              </c:strCache>
            </c:strRef>
          </c:tx>
          <c:spPr>
            <a:solidFill>
              <a:schemeClr val="accent6">
                <a:shade val="76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Regions'!$I$34:$I$42</c:f>
              <c:numCache>
                <c:formatCode>0%</c:formatCode>
                <c:ptCount val="9"/>
                <c:pt idx="0">
                  <c:v>0.37978299999999998</c:v>
                </c:pt>
                <c:pt idx="1">
                  <c:v>0.11902747</c:v>
                </c:pt>
                <c:pt idx="2">
                  <c:v>0.14029851000000002</c:v>
                </c:pt>
                <c:pt idx="3">
                  <c:v>0.48527177999999999</c:v>
                </c:pt>
                <c:pt idx="4">
                  <c:v>0.24994622</c:v>
                </c:pt>
                <c:pt idx="5">
                  <c:v>0.50836338000000003</c:v>
                </c:pt>
                <c:pt idx="6">
                  <c:v>0.30937312604384004</c:v>
                </c:pt>
                <c:pt idx="7">
                  <c:v>0.31416441000000001</c:v>
                </c:pt>
                <c:pt idx="8">
                  <c:v>0.31071799999999999</c:v>
                </c:pt>
              </c:numCache>
            </c:numRef>
          </c:val>
        </c:ser>
        <c:ser>
          <c:idx val="8"/>
          <c:order val="8"/>
          <c:tx>
            <c:strRef>
              <c:f>'PMTCT_PedART_All Regions'!$J$33</c:f>
              <c:strCache>
                <c:ptCount val="1"/>
                <c:pt idx="0">
                  <c:v>2013</c:v>
                </c:pt>
              </c:strCache>
            </c:strRef>
          </c:tx>
          <c:spPr>
            <a:solidFill>
              <a:schemeClr val="accent6">
                <a:shade val="65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Regions'!$J$34:$J$42</c:f>
              <c:numCache>
                <c:formatCode>0%</c:formatCode>
                <c:ptCount val="9"/>
                <c:pt idx="0">
                  <c:v>0.46005974999999999</c:v>
                </c:pt>
                <c:pt idx="1">
                  <c:v>0.14984654</c:v>
                </c:pt>
                <c:pt idx="2">
                  <c:v>0.19111415000000001</c:v>
                </c:pt>
                <c:pt idx="3">
                  <c:v>0.51805407999999997</c:v>
                </c:pt>
                <c:pt idx="4">
                  <c:v>0.30104712</c:v>
                </c:pt>
                <c:pt idx="5">
                  <c:v>0.55318919999999994</c:v>
                </c:pt>
                <c:pt idx="6">
                  <c:v>0.37570710380258021</c:v>
                </c:pt>
                <c:pt idx="7">
                  <c:v>0.38201224000000006</c:v>
                </c:pt>
                <c:pt idx="8">
                  <c:v>0.37314599999999998</c:v>
                </c:pt>
              </c:numCache>
            </c:numRef>
          </c:val>
        </c:ser>
        <c:ser>
          <c:idx val="9"/>
          <c:order val="9"/>
          <c:tx>
            <c:strRef>
              <c:f>'PMTCT_PedART_All Regions'!$K$33</c:f>
              <c:strCache>
                <c:ptCount val="1"/>
                <c:pt idx="0">
                  <c:v>2014</c:v>
                </c:pt>
              </c:strCache>
            </c:strRef>
          </c:tx>
          <c:spPr>
            <a:solidFill>
              <a:schemeClr val="accent6">
                <a:shade val="53000"/>
              </a:schemeClr>
            </a:solidFill>
            <a:ln>
              <a:noFill/>
            </a:ln>
            <a:effectLst/>
          </c:spPr>
          <c:invertIfNegative val="0"/>
          <c:dLbls>
            <c:delete val="1"/>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Regions'!$K$34:$K$42</c:f>
              <c:numCache>
                <c:formatCode>0%</c:formatCode>
                <c:ptCount val="9"/>
                <c:pt idx="0">
                  <c:v>0.54152157000000001</c:v>
                </c:pt>
                <c:pt idx="1">
                  <c:v>0.17667896</c:v>
                </c:pt>
                <c:pt idx="2">
                  <c:v>0.24653190999999999</c:v>
                </c:pt>
                <c:pt idx="3">
                  <c:v>0.54846020000000006</c:v>
                </c:pt>
                <c:pt idx="4">
                  <c:v>0.32627688999999999</c:v>
                </c:pt>
                <c:pt idx="5">
                  <c:v>0.61083886999999992</c:v>
                </c:pt>
                <c:pt idx="6">
                  <c:v>0.43684640167707595</c:v>
                </c:pt>
                <c:pt idx="7">
                  <c:v>0.44684046999999999</c:v>
                </c:pt>
                <c:pt idx="8">
                  <c:v>0.42984800000000001</c:v>
                </c:pt>
              </c:numCache>
            </c:numRef>
          </c:val>
        </c:ser>
        <c:ser>
          <c:idx val="10"/>
          <c:order val="10"/>
          <c:tx>
            <c:strRef>
              <c:f>'PMTCT_PedART_All Regions'!$L$33</c:f>
              <c:strCache>
                <c:ptCount val="1"/>
                <c:pt idx="0">
                  <c:v>2015</c:v>
                </c:pt>
              </c:strCache>
            </c:strRef>
          </c:tx>
          <c:spPr>
            <a:solidFill>
              <a:schemeClr val="accent6">
                <a:shade val="41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'PMTCT_PedART_All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'PMTCT_PedART_All Regions'!$L$34:$L$42</c:f>
              <c:numCache>
                <c:formatCode>0%</c:formatCode>
                <c:ptCount val="9"/>
                <c:pt idx="0">
                  <c:v>0.62568933999999998</c:v>
                </c:pt>
                <c:pt idx="1">
                  <c:v>0.19594470999999999</c:v>
                </c:pt>
                <c:pt idx="2">
                  <c:v>0.26227191</c:v>
                </c:pt>
                <c:pt idx="3">
                  <c:v>0.53812928999999998</c:v>
                </c:pt>
                <c:pt idx="4">
                  <c:v>0.36273097999999998</c:v>
                </c:pt>
                <c:pt idx="5">
                  <c:v>0.63802661999999999</c:v>
                </c:pt>
                <c:pt idx="6">
                  <c:v>0.49602078385744569</c:v>
                </c:pt>
                <c:pt idx="7">
                  <c:v>0.50859308000000003</c:v>
                </c:pt>
                <c:pt idx="8">
                  <c:v>0.48573099999999997</c:v>
                </c:pt>
              </c:numCache>
            </c:numRef>
          </c:val>
          <c:extLst/>
        </c:ser>
        <c:dLbls>
          <c:dLblPos val="outEnd"/>
          <c:showLegendKey val="0"/>
          <c:showVal val="1"/>
          <c:showCatName val="0"/>
          <c:showSerName val="0"/>
          <c:showPercent val="0"/>
          <c:showBubbleSize val="0"/>
        </c:dLbls>
        <c:gapWidth val="120"/>
        <c:overlap val="-10"/>
        <c:axId val="567886704"/>
        <c:axId val="567885920"/>
      </c:barChart>
      <c:catAx>
        <c:axId val="567886704"/>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85920"/>
        <c:crosses val="autoZero"/>
        <c:auto val="1"/>
        <c:lblAlgn val="ctr"/>
        <c:lblOffset val="100"/>
        <c:noMultiLvlLbl val="0"/>
      </c:catAx>
      <c:valAx>
        <c:axId val="567885920"/>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86704"/>
        <c:crosses val="autoZero"/>
        <c:crossBetween val="between"/>
        <c:majorUnit val="0.2"/>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children (aged</a:t>
            </a:r>
            <a:r>
              <a:rPr lang="en-US" baseline="0"/>
              <a:t> 0-14) living with HIV receiving antiretroviral therapy (ART), Western and Central Africa, 2005-2015</a:t>
            </a:r>
            <a:endParaRPr lang="en-US"/>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PMTCT_PedART_reg!$B$33</c:f>
              <c:strCache>
                <c:ptCount val="1"/>
                <c:pt idx="0">
                  <c:v>2005</c:v>
                </c:pt>
              </c:strCache>
            </c:strRef>
          </c:tx>
          <c:spPr>
            <a:solidFill>
              <a:schemeClr val="accent6">
                <a:tint val="42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PMTCT_PedART_reg!$B$34:$B$56</c:f>
              <c:numCache>
                <c:formatCode>0%</c:formatCode>
                <c:ptCount val="23"/>
                <c:pt idx="0">
                  <c:v>3.0055559999999999E-2</c:v>
                </c:pt>
                <c:pt idx="1">
                  <c:v>0</c:v>
                </c:pt>
                <c:pt idx="2">
                  <c:v>2.3994520000000002E-2</c:v>
                </c:pt>
                <c:pt idx="3">
                  <c:v>3.0001419999999997E-2</c:v>
                </c:pt>
                <c:pt idx="4">
                  <c:v>8.144796E-2</c:v>
                </c:pt>
                <c:pt idx="5">
                  <c:v>2.0875149999999999E-2</c:v>
                </c:pt>
                <c:pt idx="6">
                  <c:v>0</c:v>
                </c:pt>
                <c:pt idx="7">
                  <c:v>5.1189939999999996E-2</c:v>
                </c:pt>
                <c:pt idx="8">
                  <c:v>2.027762E-2</c:v>
                </c:pt>
                <c:pt idx="9">
                  <c:v>8.2277700000000006E-3</c:v>
                </c:pt>
                <c:pt idx="10">
                  <c:v>0</c:v>
                </c:pt>
                <c:pt idx="11">
                  <c:v>0</c:v>
                </c:pt>
                <c:pt idx="12">
                  <c:v>0</c:v>
                </c:pt>
                <c:pt idx="13">
                  <c:v>5.4739400000000001E-3</c:v>
                </c:pt>
                <c:pt idx="14">
                  <c:v>2.6576520000000003E-2</c:v>
                </c:pt>
                <c:pt idx="15">
                  <c:v>1.1650489999999999E-2</c:v>
                </c:pt>
                <c:pt idx="16">
                  <c:v>0</c:v>
                </c:pt>
                <c:pt idx="17">
                  <c:v>1.545406E-2</c:v>
                </c:pt>
                <c:pt idx="18">
                  <c:v>5.5147100000000008E-3</c:v>
                </c:pt>
                <c:pt idx="19">
                  <c:v>2.1978000000000002E-3</c:v>
                </c:pt>
                <c:pt idx="20">
                  <c:v>7.1982000000000004E-2</c:v>
                </c:pt>
                <c:pt idx="21">
                  <c:v>7.5431000000000005E-3</c:v>
                </c:pt>
                <c:pt idx="22">
                  <c:v>0</c:v>
                </c:pt>
              </c:numCache>
            </c:numRef>
          </c:val>
        </c:ser>
        <c:ser>
          <c:idx val="1"/>
          <c:order val="1"/>
          <c:tx>
            <c:strRef>
              <c:f>PMTCT_PedART_reg!$C$33</c:f>
              <c:strCache>
                <c:ptCount val="1"/>
                <c:pt idx="0">
                  <c:v>2006</c:v>
                </c:pt>
              </c:strCache>
            </c:strRef>
          </c:tx>
          <c:spPr>
            <a:solidFill>
              <a:schemeClr val="accent6">
                <a:tint val="54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PMTCT_PedART_reg!$C$34:$C$56</c:f>
              <c:numCache>
                <c:formatCode>0%</c:formatCode>
                <c:ptCount val="23"/>
                <c:pt idx="0">
                  <c:v>3.4630090000000002E-2</c:v>
                </c:pt>
                <c:pt idx="1">
                  <c:v>0</c:v>
                </c:pt>
                <c:pt idx="2">
                  <c:v>3.2424559999999998E-2</c:v>
                </c:pt>
                <c:pt idx="3">
                  <c:v>3.4007969999999998E-2</c:v>
                </c:pt>
                <c:pt idx="4">
                  <c:v>9.2165899999999995E-2</c:v>
                </c:pt>
                <c:pt idx="5">
                  <c:v>9.7146699999999999E-3</c:v>
                </c:pt>
                <c:pt idx="6">
                  <c:v>0</c:v>
                </c:pt>
                <c:pt idx="7">
                  <c:v>6.0381359999999995E-2</c:v>
                </c:pt>
                <c:pt idx="8">
                  <c:v>1.874373E-2</c:v>
                </c:pt>
                <c:pt idx="9">
                  <c:v>1.600503E-2</c:v>
                </c:pt>
                <c:pt idx="10">
                  <c:v>0</c:v>
                </c:pt>
                <c:pt idx="11">
                  <c:v>1.6101980000000002E-2</c:v>
                </c:pt>
                <c:pt idx="12">
                  <c:v>0</c:v>
                </c:pt>
                <c:pt idx="13">
                  <c:v>1.0242309999999999E-2</c:v>
                </c:pt>
                <c:pt idx="14">
                  <c:v>3.008369E-2</c:v>
                </c:pt>
                <c:pt idx="15">
                  <c:v>1.2367490000000002E-2</c:v>
                </c:pt>
                <c:pt idx="16">
                  <c:v>0</c:v>
                </c:pt>
                <c:pt idx="17">
                  <c:v>1.86412E-2</c:v>
                </c:pt>
                <c:pt idx="18">
                  <c:v>5.2493399999999999E-3</c:v>
                </c:pt>
                <c:pt idx="19">
                  <c:v>1.3337120000000001E-2</c:v>
                </c:pt>
                <c:pt idx="20">
                  <c:v>7.8873239999999997E-2</c:v>
                </c:pt>
                <c:pt idx="21">
                  <c:v>1.5705130000000001E-2</c:v>
                </c:pt>
                <c:pt idx="22">
                  <c:v>0</c:v>
                </c:pt>
              </c:numCache>
            </c:numRef>
          </c:val>
        </c:ser>
        <c:ser>
          <c:idx val="2"/>
          <c:order val="2"/>
          <c:tx>
            <c:strRef>
              <c:f>PMTCT_PedART_reg!$D$33</c:f>
              <c:strCache>
                <c:ptCount val="1"/>
                <c:pt idx="0">
                  <c:v>2007</c:v>
                </c:pt>
              </c:strCache>
            </c:strRef>
          </c:tx>
          <c:spPr>
            <a:solidFill>
              <a:schemeClr val="accent6">
                <a:tint val="65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PMTCT_PedART_reg!$D$34:$D$56</c:f>
              <c:numCache>
                <c:formatCode>0%</c:formatCode>
                <c:ptCount val="23"/>
                <c:pt idx="0">
                  <c:v>4.3121609999999998E-2</c:v>
                </c:pt>
                <c:pt idx="1">
                  <c:v>0</c:v>
                </c:pt>
                <c:pt idx="2">
                  <c:v>4.215928E-2</c:v>
                </c:pt>
                <c:pt idx="3">
                  <c:v>3.8141129999999995E-2</c:v>
                </c:pt>
                <c:pt idx="4">
                  <c:v>0.15165877</c:v>
                </c:pt>
                <c:pt idx="5">
                  <c:v>2.09868E-2</c:v>
                </c:pt>
                <c:pt idx="6">
                  <c:v>3.4500500000000001E-3</c:v>
                </c:pt>
                <c:pt idx="7">
                  <c:v>7.1087860000000003E-2</c:v>
                </c:pt>
                <c:pt idx="8">
                  <c:v>3.1036620000000001E-2</c:v>
                </c:pt>
                <c:pt idx="9">
                  <c:v>1.9592729999999999E-2</c:v>
                </c:pt>
                <c:pt idx="10">
                  <c:v>0</c:v>
                </c:pt>
                <c:pt idx="11">
                  <c:v>2.3624599999999999E-2</c:v>
                </c:pt>
                <c:pt idx="12">
                  <c:v>0</c:v>
                </c:pt>
                <c:pt idx="13">
                  <c:v>2.156485E-2</c:v>
                </c:pt>
                <c:pt idx="14">
                  <c:v>3.4164260000000002E-2</c:v>
                </c:pt>
                <c:pt idx="15">
                  <c:v>1.334201E-2</c:v>
                </c:pt>
                <c:pt idx="16">
                  <c:v>1.9429780000000001E-2</c:v>
                </c:pt>
                <c:pt idx="17">
                  <c:v>4.4946440000000004E-2</c:v>
                </c:pt>
                <c:pt idx="18">
                  <c:v>5.0547600000000002E-3</c:v>
                </c:pt>
                <c:pt idx="19">
                  <c:v>1.9318970000000001E-2</c:v>
                </c:pt>
                <c:pt idx="20">
                  <c:v>8.6021509999999995E-2</c:v>
                </c:pt>
                <c:pt idx="21">
                  <c:v>2.011075E-2</c:v>
                </c:pt>
                <c:pt idx="22">
                  <c:v>3.172341E-2</c:v>
                </c:pt>
              </c:numCache>
            </c:numRef>
          </c:val>
        </c:ser>
        <c:ser>
          <c:idx val="3"/>
          <c:order val="3"/>
          <c:tx>
            <c:strRef>
              <c:f>PMTCT_PedART_reg!$E$33</c:f>
              <c:strCache>
                <c:ptCount val="1"/>
                <c:pt idx="0">
                  <c:v>2008</c:v>
                </c:pt>
              </c:strCache>
            </c:strRef>
          </c:tx>
          <c:spPr>
            <a:solidFill>
              <a:schemeClr val="accent6">
                <a:tint val="77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PMTCT_PedART_reg!$E$34:$E$56</c:f>
              <c:numCache>
                <c:formatCode>0%</c:formatCode>
                <c:ptCount val="23"/>
                <c:pt idx="0">
                  <c:v>4.6772370000000001E-2</c:v>
                </c:pt>
                <c:pt idx="1">
                  <c:v>0.14175399999999999</c:v>
                </c:pt>
                <c:pt idx="2">
                  <c:v>7.1682590000000004E-2</c:v>
                </c:pt>
                <c:pt idx="3">
                  <c:v>4.6552030000000001E-2</c:v>
                </c:pt>
                <c:pt idx="4">
                  <c:v>0.19024389999999999</c:v>
                </c:pt>
                <c:pt idx="5">
                  <c:v>4.2551659999999998E-2</c:v>
                </c:pt>
                <c:pt idx="6">
                  <c:v>2.4225300000000002E-2</c:v>
                </c:pt>
                <c:pt idx="7">
                  <c:v>7.7140170000000008E-2</c:v>
                </c:pt>
                <c:pt idx="8">
                  <c:v>4.2375790000000003E-2</c:v>
                </c:pt>
                <c:pt idx="9">
                  <c:v>2.188886E-2</c:v>
                </c:pt>
                <c:pt idx="10">
                  <c:v>7.2538899999999998E-3</c:v>
                </c:pt>
                <c:pt idx="11">
                  <c:v>6.8649160000000001E-2</c:v>
                </c:pt>
                <c:pt idx="12">
                  <c:v>7.770057000000001E-2</c:v>
                </c:pt>
                <c:pt idx="13">
                  <c:v>3.8392860000000001E-2</c:v>
                </c:pt>
                <c:pt idx="14">
                  <c:v>5.6184719999999994E-2</c:v>
                </c:pt>
                <c:pt idx="15">
                  <c:v>2.939394E-2</c:v>
                </c:pt>
                <c:pt idx="16">
                  <c:v>3.9322320000000001E-2</c:v>
                </c:pt>
                <c:pt idx="17">
                  <c:v>7.2021940000000007E-2</c:v>
                </c:pt>
                <c:pt idx="18">
                  <c:v>9.7879300000000002E-3</c:v>
                </c:pt>
                <c:pt idx="19">
                  <c:v>1.6921169999999999E-2</c:v>
                </c:pt>
                <c:pt idx="20">
                  <c:v>0.12648392</c:v>
                </c:pt>
                <c:pt idx="21">
                  <c:v>3.6748929999999999E-2</c:v>
                </c:pt>
                <c:pt idx="22">
                  <c:v>5.0514919999999998E-2</c:v>
                </c:pt>
              </c:numCache>
            </c:numRef>
          </c:val>
        </c:ser>
        <c:ser>
          <c:idx val="4"/>
          <c:order val="4"/>
          <c:tx>
            <c:strRef>
              <c:f>PMTCT_PedART_reg!$F$33</c:f>
              <c:strCache>
                <c:ptCount val="1"/>
                <c:pt idx="0">
                  <c:v>2009</c:v>
                </c:pt>
              </c:strCache>
            </c:strRef>
          </c:tx>
          <c:spPr>
            <a:solidFill>
              <a:schemeClr val="accent6">
                <a:tint val="89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PMTCT_PedART_reg!$F$34:$F$56</c:f>
              <c:numCache>
                <c:formatCode>0%</c:formatCode>
                <c:ptCount val="23"/>
                <c:pt idx="0">
                  <c:v>6.7555920000000005E-2</c:v>
                </c:pt>
                <c:pt idx="1">
                  <c:v>0.19988956000000002</c:v>
                </c:pt>
                <c:pt idx="2">
                  <c:v>0.10109759</c:v>
                </c:pt>
                <c:pt idx="3">
                  <c:v>6.9189239999999999E-2</c:v>
                </c:pt>
                <c:pt idx="4">
                  <c:v>0.25252524999999998</c:v>
                </c:pt>
                <c:pt idx="5">
                  <c:v>4.9328360000000002E-2</c:v>
                </c:pt>
                <c:pt idx="6">
                  <c:v>3.8638180000000001E-2</c:v>
                </c:pt>
                <c:pt idx="7">
                  <c:v>0.1020764</c:v>
                </c:pt>
                <c:pt idx="8">
                  <c:v>8.196500000000001E-2</c:v>
                </c:pt>
                <c:pt idx="9">
                  <c:v>3.1949289999999998E-2</c:v>
                </c:pt>
                <c:pt idx="10">
                  <c:v>1.9060900000000002E-2</c:v>
                </c:pt>
                <c:pt idx="11">
                  <c:v>8.6045060000000007E-2</c:v>
                </c:pt>
                <c:pt idx="12">
                  <c:v>8.6404830000000002E-2</c:v>
                </c:pt>
                <c:pt idx="13">
                  <c:v>6.6382040000000003E-2</c:v>
                </c:pt>
                <c:pt idx="14">
                  <c:v>7.3236990000000002E-2</c:v>
                </c:pt>
                <c:pt idx="15">
                  <c:v>3.4285709999999997E-2</c:v>
                </c:pt>
                <c:pt idx="16">
                  <c:v>5.560201E-2</c:v>
                </c:pt>
                <c:pt idx="17">
                  <c:v>9.4393189999999988E-2</c:v>
                </c:pt>
                <c:pt idx="18">
                  <c:v>9.5693799999999989E-3</c:v>
                </c:pt>
                <c:pt idx="19">
                  <c:v>3.5664920000000003E-2</c:v>
                </c:pt>
                <c:pt idx="20">
                  <c:v>0.16832733</c:v>
                </c:pt>
                <c:pt idx="21">
                  <c:v>6.262231E-2</c:v>
                </c:pt>
                <c:pt idx="22">
                  <c:v>7.8157069999999995E-2</c:v>
                </c:pt>
              </c:numCache>
            </c:numRef>
          </c:val>
        </c:ser>
        <c:ser>
          <c:idx val="5"/>
          <c:order val="5"/>
          <c:tx>
            <c:strRef>
              <c:f>PMTCT_PedART_reg!$G$33</c:f>
              <c:strCache>
                <c:ptCount val="1"/>
                <c:pt idx="0">
                  <c:v>2010</c:v>
                </c:pt>
              </c:strCache>
            </c:strRef>
          </c:tx>
          <c:spPr>
            <a:solidFill>
              <a:schemeClr val="accent6"/>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PMTCT_PedART_reg!$G$34:$G$56</c:f>
              <c:numCache>
                <c:formatCode>0%</c:formatCode>
                <c:ptCount val="23"/>
                <c:pt idx="0">
                  <c:v>8.3013420000000004E-2</c:v>
                </c:pt>
                <c:pt idx="1">
                  <c:v>0.24</c:v>
                </c:pt>
                <c:pt idx="2">
                  <c:v>0.11232436999999999</c:v>
                </c:pt>
                <c:pt idx="3">
                  <c:v>9.0915300000000004E-2</c:v>
                </c:pt>
                <c:pt idx="4">
                  <c:v>0.30107527000000001</c:v>
                </c:pt>
                <c:pt idx="5">
                  <c:v>6.4207330000000007E-2</c:v>
                </c:pt>
                <c:pt idx="6">
                  <c:v>5.386254E-2</c:v>
                </c:pt>
                <c:pt idx="7">
                  <c:v>0.15735794</c:v>
                </c:pt>
                <c:pt idx="8">
                  <c:v>0.13073388</c:v>
                </c:pt>
                <c:pt idx="9">
                  <c:v>4.0963090000000001E-2</c:v>
                </c:pt>
                <c:pt idx="10">
                  <c:v>1.9685040000000001E-2</c:v>
                </c:pt>
                <c:pt idx="11">
                  <c:v>0.11557632</c:v>
                </c:pt>
                <c:pt idx="12">
                  <c:v>9.3604649999999998E-2</c:v>
                </c:pt>
                <c:pt idx="13">
                  <c:v>0.10036581</c:v>
                </c:pt>
                <c:pt idx="14">
                  <c:v>9.2309350000000012E-2</c:v>
                </c:pt>
                <c:pt idx="15">
                  <c:v>4.917142E-2</c:v>
                </c:pt>
                <c:pt idx="16">
                  <c:v>6.6680820000000002E-2</c:v>
                </c:pt>
                <c:pt idx="17">
                  <c:v>0.11015273</c:v>
                </c:pt>
                <c:pt idx="18">
                  <c:v>2.0392160000000003E-2</c:v>
                </c:pt>
                <c:pt idx="19">
                  <c:v>4.831266E-2</c:v>
                </c:pt>
                <c:pt idx="20">
                  <c:v>0.17158401000000001</c:v>
                </c:pt>
                <c:pt idx="21">
                  <c:v>9.6380090000000002E-2</c:v>
                </c:pt>
                <c:pt idx="22">
                  <c:v>0.10534079</c:v>
                </c:pt>
              </c:numCache>
            </c:numRef>
          </c:val>
        </c:ser>
        <c:ser>
          <c:idx val="6"/>
          <c:order val="6"/>
          <c:tx>
            <c:strRef>
              <c:f>PMTCT_PedART_reg!$H$33</c:f>
              <c:strCache>
                <c:ptCount val="1"/>
                <c:pt idx="0">
                  <c:v>2011</c:v>
                </c:pt>
              </c:strCache>
            </c:strRef>
          </c:tx>
          <c:spPr>
            <a:solidFill>
              <a:schemeClr val="accent6">
                <a:shade val="88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PMTCT_PedART_reg!$H$34:$H$56</c:f>
              <c:numCache>
                <c:formatCode>0%</c:formatCode>
                <c:ptCount val="23"/>
                <c:pt idx="0">
                  <c:v>0.1203636</c:v>
                </c:pt>
                <c:pt idx="1">
                  <c:v>0.30029918</c:v>
                </c:pt>
                <c:pt idx="2">
                  <c:v>0.15384615000000001</c:v>
                </c:pt>
                <c:pt idx="3">
                  <c:v>0.10170655999999999</c:v>
                </c:pt>
                <c:pt idx="4">
                  <c:v>0.40340909000000003</c:v>
                </c:pt>
                <c:pt idx="5">
                  <c:v>5.7460919999999999E-2</c:v>
                </c:pt>
                <c:pt idx="6">
                  <c:v>7.5927400000000006E-2</c:v>
                </c:pt>
                <c:pt idx="7">
                  <c:v>0.17158885000000001</c:v>
                </c:pt>
                <c:pt idx="8">
                  <c:v>0.14717123000000001</c:v>
                </c:pt>
                <c:pt idx="9">
                  <c:v>0.11700488999999999</c:v>
                </c:pt>
                <c:pt idx="10">
                  <c:v>3.732568E-2</c:v>
                </c:pt>
                <c:pt idx="11">
                  <c:v>0.13010685</c:v>
                </c:pt>
                <c:pt idx="12">
                  <c:v>0.13060760999999999</c:v>
                </c:pt>
                <c:pt idx="13">
                  <c:v>0.13150404999999998</c:v>
                </c:pt>
                <c:pt idx="14">
                  <c:v>9.2071340000000002E-2</c:v>
                </c:pt>
                <c:pt idx="15">
                  <c:v>6.7920590000000003E-2</c:v>
                </c:pt>
                <c:pt idx="16">
                  <c:v>0.12396694</c:v>
                </c:pt>
                <c:pt idx="17">
                  <c:v>0.1398353</c:v>
                </c:pt>
                <c:pt idx="18">
                  <c:v>0</c:v>
                </c:pt>
                <c:pt idx="19">
                  <c:v>7.3242760000000004E-2</c:v>
                </c:pt>
                <c:pt idx="20">
                  <c:v>0.17254742000000001</c:v>
                </c:pt>
                <c:pt idx="21">
                  <c:v>0.11487069</c:v>
                </c:pt>
                <c:pt idx="22">
                  <c:v>0.14789599</c:v>
                </c:pt>
              </c:numCache>
            </c:numRef>
          </c:val>
        </c:ser>
        <c:ser>
          <c:idx val="7"/>
          <c:order val="7"/>
          <c:tx>
            <c:strRef>
              <c:f>PMTCT_PedART_reg!$I$33</c:f>
              <c:strCache>
                <c:ptCount val="1"/>
                <c:pt idx="0">
                  <c:v>2012</c:v>
                </c:pt>
              </c:strCache>
            </c:strRef>
          </c:tx>
          <c:spPr>
            <a:solidFill>
              <a:schemeClr val="accent6">
                <a:shade val="76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PMTCT_PedART_reg!$I$34:$I$56</c:f>
              <c:numCache>
                <c:formatCode>0%</c:formatCode>
                <c:ptCount val="23"/>
                <c:pt idx="0">
                  <c:v>0.11902747</c:v>
                </c:pt>
                <c:pt idx="1">
                  <c:v>0.35589354000000001</c:v>
                </c:pt>
                <c:pt idx="2">
                  <c:v>0.16517772</c:v>
                </c:pt>
                <c:pt idx="3">
                  <c:v>0.11575115</c:v>
                </c:pt>
                <c:pt idx="4">
                  <c:v>0.39285713999999999</c:v>
                </c:pt>
                <c:pt idx="5">
                  <c:v>7.0749010000000001E-2</c:v>
                </c:pt>
                <c:pt idx="6">
                  <c:v>7.6044859999999992E-2</c:v>
                </c:pt>
                <c:pt idx="7">
                  <c:v>0.19038042999999999</c:v>
                </c:pt>
                <c:pt idx="8">
                  <c:v>0.16747733000000001</c:v>
                </c:pt>
                <c:pt idx="9">
                  <c:v>9.8882300000000006E-2</c:v>
                </c:pt>
                <c:pt idx="10">
                  <c:v>6.2720499999999998E-2</c:v>
                </c:pt>
                <c:pt idx="11">
                  <c:v>0.15914948000000001</c:v>
                </c:pt>
                <c:pt idx="12">
                  <c:v>0.15224719</c:v>
                </c:pt>
                <c:pt idx="13">
                  <c:v>0.16408335000000002</c:v>
                </c:pt>
                <c:pt idx="14">
                  <c:v>0.11990097999999999</c:v>
                </c:pt>
                <c:pt idx="15">
                  <c:v>9.375E-2</c:v>
                </c:pt>
                <c:pt idx="16">
                  <c:v>9.6153849999999999E-2</c:v>
                </c:pt>
                <c:pt idx="17">
                  <c:v>0.16067226999999998</c:v>
                </c:pt>
                <c:pt idx="18">
                  <c:v>0</c:v>
                </c:pt>
                <c:pt idx="19">
                  <c:v>0.10145587</c:v>
                </c:pt>
                <c:pt idx="20">
                  <c:v>0.17656597999999998</c:v>
                </c:pt>
                <c:pt idx="21">
                  <c:v>9.6822029999999989E-2</c:v>
                </c:pt>
                <c:pt idx="22">
                  <c:v>0.18167648</c:v>
                </c:pt>
              </c:numCache>
            </c:numRef>
          </c:val>
        </c:ser>
        <c:ser>
          <c:idx val="8"/>
          <c:order val="8"/>
          <c:tx>
            <c:strRef>
              <c:f>PMTCT_PedART_reg!$J$33</c:f>
              <c:strCache>
                <c:ptCount val="1"/>
                <c:pt idx="0">
                  <c:v>2013</c:v>
                </c:pt>
              </c:strCache>
            </c:strRef>
          </c:tx>
          <c:spPr>
            <a:solidFill>
              <a:schemeClr val="accent6">
                <a:shade val="65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PMTCT_PedART_reg!$J$34:$J$56</c:f>
              <c:numCache>
                <c:formatCode>0%</c:formatCode>
                <c:ptCount val="23"/>
                <c:pt idx="0">
                  <c:v>0.14984654</c:v>
                </c:pt>
                <c:pt idx="1">
                  <c:v>0.26428159000000001</c:v>
                </c:pt>
                <c:pt idx="2">
                  <c:v>0.19044678000000001</c:v>
                </c:pt>
                <c:pt idx="3">
                  <c:v>0.13368945999999998</c:v>
                </c:pt>
                <c:pt idx="4">
                  <c:v>0.38888888999999999</c:v>
                </c:pt>
                <c:pt idx="5">
                  <c:v>8.3909719999999993E-2</c:v>
                </c:pt>
                <c:pt idx="6">
                  <c:v>0.13363839999999999</c:v>
                </c:pt>
                <c:pt idx="7">
                  <c:v>0.19594133999999999</c:v>
                </c:pt>
                <c:pt idx="8">
                  <c:v>0.21340239</c:v>
                </c:pt>
                <c:pt idx="9">
                  <c:v>0.1028179</c:v>
                </c:pt>
                <c:pt idx="10">
                  <c:v>7.7414209999999997E-2</c:v>
                </c:pt>
                <c:pt idx="11">
                  <c:v>0.24779959000000001</c:v>
                </c:pt>
                <c:pt idx="12">
                  <c:v>0.15835616</c:v>
                </c:pt>
                <c:pt idx="13">
                  <c:v>0.19007541</c:v>
                </c:pt>
                <c:pt idx="14">
                  <c:v>0.16099034000000001</c:v>
                </c:pt>
                <c:pt idx="15">
                  <c:v>0.11301822</c:v>
                </c:pt>
                <c:pt idx="16">
                  <c:v>8.8462440000000003E-2</c:v>
                </c:pt>
                <c:pt idx="17">
                  <c:v>0.17450074000000002</c:v>
                </c:pt>
                <c:pt idx="18">
                  <c:v>7.7042799999999995E-2</c:v>
                </c:pt>
                <c:pt idx="19">
                  <c:v>8.6738689999999993E-2</c:v>
                </c:pt>
                <c:pt idx="20">
                  <c:v>0.16833708000000003</c:v>
                </c:pt>
                <c:pt idx="21">
                  <c:v>7.9627710000000004E-2</c:v>
                </c:pt>
                <c:pt idx="22">
                  <c:v>0.21829368999999998</c:v>
                </c:pt>
              </c:numCache>
            </c:numRef>
          </c:val>
        </c:ser>
        <c:ser>
          <c:idx val="9"/>
          <c:order val="9"/>
          <c:tx>
            <c:strRef>
              <c:f>PMTCT_PedART_reg!$K$33</c:f>
              <c:strCache>
                <c:ptCount val="1"/>
                <c:pt idx="0">
                  <c:v>2014</c:v>
                </c:pt>
              </c:strCache>
            </c:strRef>
          </c:tx>
          <c:spPr>
            <a:solidFill>
              <a:schemeClr val="accent6">
                <a:shade val="53000"/>
              </a:schemeClr>
            </a:solidFill>
            <a:ln>
              <a:noFill/>
            </a:ln>
            <a:effectLst/>
          </c:spPr>
          <c:invertIfNegative val="0"/>
          <c:dLbls>
            <c:delete val="1"/>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PMTCT_PedART_reg!$K$34:$K$56</c:f>
              <c:numCache>
                <c:formatCode>0%</c:formatCode>
                <c:ptCount val="23"/>
                <c:pt idx="0">
                  <c:v>0.17667896</c:v>
                </c:pt>
                <c:pt idx="1">
                  <c:v>0.32537917</c:v>
                </c:pt>
                <c:pt idx="2">
                  <c:v>0.25245266</c:v>
                </c:pt>
                <c:pt idx="3">
                  <c:v>0.14920370999999999</c:v>
                </c:pt>
                <c:pt idx="4">
                  <c:v>0.44370861</c:v>
                </c:pt>
                <c:pt idx="5">
                  <c:v>0.15302526</c:v>
                </c:pt>
                <c:pt idx="6">
                  <c:v>0.16686157999999998</c:v>
                </c:pt>
                <c:pt idx="7">
                  <c:v>0.16852391999999999</c:v>
                </c:pt>
                <c:pt idx="8">
                  <c:v>0.23383736999999999</c:v>
                </c:pt>
                <c:pt idx="9">
                  <c:v>0.18797556000000001</c:v>
                </c:pt>
                <c:pt idx="10">
                  <c:v>8.2583809999999994E-2</c:v>
                </c:pt>
                <c:pt idx="11">
                  <c:v>0.38867118</c:v>
                </c:pt>
                <c:pt idx="12">
                  <c:v>0.20551649999999999</c:v>
                </c:pt>
                <c:pt idx="13">
                  <c:v>0.23457422</c:v>
                </c:pt>
                <c:pt idx="14">
                  <c:v>0.16019874000000001</c:v>
                </c:pt>
                <c:pt idx="15">
                  <c:v>0.10198812</c:v>
                </c:pt>
                <c:pt idx="16">
                  <c:v>9.9461049999999995E-2</c:v>
                </c:pt>
                <c:pt idx="17">
                  <c:v>0.20131422000000002</c:v>
                </c:pt>
                <c:pt idx="18">
                  <c:v>9.9447510000000003E-2</c:v>
                </c:pt>
                <c:pt idx="19">
                  <c:v>0.10667102000000001</c:v>
                </c:pt>
                <c:pt idx="20">
                  <c:v>0.20193894000000001</c:v>
                </c:pt>
                <c:pt idx="21">
                  <c:v>8.1576140000000005E-2</c:v>
                </c:pt>
                <c:pt idx="22">
                  <c:v>0.28071035999999999</c:v>
                </c:pt>
              </c:numCache>
            </c:numRef>
          </c:val>
        </c:ser>
        <c:ser>
          <c:idx val="10"/>
          <c:order val="10"/>
          <c:tx>
            <c:strRef>
              <c:f>PMTCT_PedART_reg!$L$33</c:f>
              <c:strCache>
                <c:ptCount val="1"/>
                <c:pt idx="0">
                  <c:v>2015</c:v>
                </c:pt>
              </c:strCache>
            </c:strRef>
          </c:tx>
          <c:spPr>
            <a:solidFill>
              <a:schemeClr val="accent6">
                <a:shade val="41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PMTCT_PedART_reg!$A$34:$A$56</c:f>
              <c:strCache>
                <c:ptCount val="23"/>
                <c:pt idx="0">
                  <c:v>WCAR</c:v>
                </c:pt>
                <c:pt idx="1">
                  <c:v>Benin</c:v>
                </c:pt>
                <c:pt idx="2">
                  <c:v>Burkina Faso</c:v>
                </c:pt>
                <c:pt idx="3">
                  <c:v>Cameroon</c:v>
                </c:pt>
                <c:pt idx="4">
                  <c:v>Cabo Verde</c:v>
                </c:pt>
                <c:pt idx="5">
                  <c:v>Central African Republic</c:v>
                </c:pt>
                <c:pt idx="6">
                  <c:v>Chad</c:v>
                </c:pt>
                <c:pt idx="7">
                  <c:v>Congo</c:v>
                </c:pt>
                <c:pt idx="8">
                  <c:v>Côte d'Ivoire</c:v>
                </c:pt>
                <c:pt idx="9">
                  <c:v>Democratic Republic of the Congo</c:v>
                </c:pt>
                <c:pt idx="10">
                  <c:v>Equatorial Guinea</c:v>
                </c:pt>
                <c:pt idx="11">
                  <c:v>Gabon</c:v>
                </c:pt>
                <c:pt idx="12">
                  <c:v>Gambia</c:v>
                </c:pt>
                <c:pt idx="13">
                  <c:v>Ghana</c:v>
                </c:pt>
                <c:pt idx="14">
                  <c:v>Guinea</c:v>
                </c:pt>
                <c:pt idx="15">
                  <c:v>Guinea-Bissau</c:v>
                </c:pt>
                <c:pt idx="16">
                  <c:v>Liberia</c:v>
                </c:pt>
                <c:pt idx="17">
                  <c:v>Mali</c:v>
                </c:pt>
                <c:pt idx="18">
                  <c:v>Mauritania</c:v>
                </c:pt>
                <c:pt idx="19">
                  <c:v>Niger</c:v>
                </c:pt>
                <c:pt idx="20">
                  <c:v>Senegal</c:v>
                </c:pt>
                <c:pt idx="21">
                  <c:v>Sierra Leone</c:v>
                </c:pt>
                <c:pt idx="22">
                  <c:v>Togo</c:v>
                </c:pt>
              </c:strCache>
            </c:strRef>
          </c:cat>
          <c:val>
            <c:numRef>
              <c:f>PMTCT_PedART_reg!$L$34:$L$56</c:f>
              <c:numCache>
                <c:formatCode>0%</c:formatCode>
                <c:ptCount val="23"/>
                <c:pt idx="0">
                  <c:v>0.19594470999999999</c:v>
                </c:pt>
                <c:pt idx="1">
                  <c:v>0.38784948000000002</c:v>
                </c:pt>
                <c:pt idx="2">
                  <c:v>0.30534252000000001</c:v>
                </c:pt>
                <c:pt idx="3">
                  <c:v>0.18323607</c:v>
                </c:pt>
                <c:pt idx="4">
                  <c:v>0.47445255000000003</c:v>
                </c:pt>
                <c:pt idx="5">
                  <c:v>0.25455507999999999</c:v>
                </c:pt>
                <c:pt idx="6">
                  <c:v>0.21627409</c:v>
                </c:pt>
                <c:pt idx="7">
                  <c:v>0.20896300000000001</c:v>
                </c:pt>
                <c:pt idx="8">
                  <c:v>0.23954883999999999</c:v>
                </c:pt>
                <c:pt idx="9">
                  <c:v>0.21893025999999999</c:v>
                </c:pt>
                <c:pt idx="10">
                  <c:v>0.10363790000000001</c:v>
                </c:pt>
                <c:pt idx="11">
                  <c:v>0.52043905999999995</c:v>
                </c:pt>
                <c:pt idx="12">
                  <c:v>0.23856209</c:v>
                </c:pt>
                <c:pt idx="13">
                  <c:v>0.26559724000000001</c:v>
                </c:pt>
                <c:pt idx="14">
                  <c:v>0.21832692000000001</c:v>
                </c:pt>
                <c:pt idx="15">
                  <c:v>0.15331455999999999</c:v>
                </c:pt>
                <c:pt idx="16">
                  <c:v>0.1007772</c:v>
                </c:pt>
                <c:pt idx="17">
                  <c:v>0.22609655000000001</c:v>
                </c:pt>
                <c:pt idx="18">
                  <c:v>0.12519935999999998</c:v>
                </c:pt>
                <c:pt idx="19">
                  <c:v>0.15582221000000002</c:v>
                </c:pt>
                <c:pt idx="20">
                  <c:v>0.2478525</c:v>
                </c:pt>
                <c:pt idx="21">
                  <c:v>0.13083049000000002</c:v>
                </c:pt>
                <c:pt idx="22">
                  <c:v>0.33812471999999999</c:v>
                </c:pt>
              </c:numCache>
            </c:numRef>
          </c:val>
        </c:ser>
        <c:dLbls>
          <c:dLblPos val="outEnd"/>
          <c:showLegendKey val="0"/>
          <c:showVal val="1"/>
          <c:showCatName val="0"/>
          <c:showSerName val="0"/>
          <c:showPercent val="0"/>
          <c:showBubbleSize val="0"/>
        </c:dLbls>
        <c:gapWidth val="120"/>
        <c:overlap val="-10"/>
        <c:axId val="567885528"/>
        <c:axId val="567886312"/>
      </c:barChart>
      <c:catAx>
        <c:axId val="567885528"/>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86312"/>
        <c:crosses val="autoZero"/>
        <c:auto val="1"/>
        <c:lblAlgn val="ctr"/>
        <c:lblOffset val="100"/>
        <c:noMultiLvlLbl val="0"/>
      </c:catAx>
      <c:valAx>
        <c:axId val="567886312"/>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85528"/>
        <c:crosses val="autoZero"/>
        <c:crossBetween val="between"/>
        <c:majorUnit val="0.2"/>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adults (aged 15+) and children (aged 0-14) living with HIV receiving antiretroviral therapy (ART) in all low- and middle-income countries, 2000-2014 </a:t>
            </a:r>
          </a:p>
        </c:rich>
      </c:tx>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PedART_AdultsChildren_LMIC!$B$34</c:f>
              <c:strCache>
                <c:ptCount val="1"/>
                <c:pt idx="0">
                  <c:v>Paediatric ART</c:v>
                </c:pt>
              </c:strCache>
            </c:strRef>
          </c:tx>
          <c:spPr>
            <a:ln w="22225" cap="rnd">
              <a:noFill/>
              <a:round/>
            </a:ln>
            <a:effectLst/>
          </c:spPr>
          <c:marker>
            <c:symbol val="circle"/>
            <c:size val="6"/>
            <c:spPr>
              <a:solidFill>
                <a:schemeClr val="accent1"/>
              </a:solidFill>
              <a:ln w="15875">
                <a:solidFill>
                  <a:schemeClr val="accent1"/>
                </a:solidFill>
                <a:round/>
              </a:ln>
              <a:effectLst/>
            </c:spPr>
          </c:marker>
          <c:dLbls>
            <c:dLbl>
              <c:idx val="0"/>
              <c:layout>
                <c:manualLayout>
                  <c:x val="-1.2967724510322278E-17"/>
                  <c:y val="-2.1645025334053471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
              <c:layout>
                <c:manualLayout>
                  <c:x val="0"/>
                  <c:y val="4.3290050668106945E-3"/>
                </c:manualLayout>
              </c:layout>
              <c:dLblPos val="r"/>
              <c:showLegendKey val="0"/>
              <c:showVal val="1"/>
              <c:showCatName val="0"/>
              <c:showSerName val="0"/>
              <c:showPercent val="0"/>
              <c:showBubbleSize val="0"/>
              <c:extLst>
                <c:ext xmlns:c15="http://schemas.microsoft.com/office/drawing/2012/chart" uri="{CE6537A1-D6FC-4f65-9D91-7224C49458BB}"/>
              </c:extLst>
            </c:dLbl>
            <c:dLbl>
              <c:idx val="2"/>
              <c:layout>
                <c:manualLayout>
                  <c:x val="-2.5935449020644555E-17"/>
                  <c:y val="-8.658010133621389E-3"/>
                </c:manualLayout>
              </c:layout>
              <c:dLblPos val="r"/>
              <c:showLegendKey val="0"/>
              <c:showVal val="1"/>
              <c:showCatName val="0"/>
              <c:showSerName val="0"/>
              <c:showPercent val="0"/>
              <c:showBubbleSize val="0"/>
              <c:extLst>
                <c:ext xmlns:c15="http://schemas.microsoft.com/office/drawing/2012/chart" uri="{CE6537A1-D6FC-4f65-9D91-7224C49458BB}"/>
              </c:extLst>
            </c:dLbl>
            <c:dLbl>
              <c:idx val="3"/>
              <c:layout>
                <c:manualLayout>
                  <c:x val="0"/>
                  <c:y val="-1.0822512667026735E-2"/>
                </c:manualLayout>
              </c:layout>
              <c:dLblPos val="r"/>
              <c:showLegendKey val="0"/>
              <c:showVal val="1"/>
              <c:showCatName val="0"/>
              <c:showSerName val="0"/>
              <c:showPercent val="0"/>
              <c:showBubbleSize val="0"/>
              <c:extLst>
                <c:ext xmlns:c15="http://schemas.microsoft.com/office/drawing/2012/chart" uri="{CE6537A1-D6FC-4f65-9D91-7224C49458BB}"/>
              </c:extLst>
            </c:dLbl>
            <c:dLbl>
              <c:idx val="4"/>
              <c:layout>
                <c:manualLayout>
                  <c:x val="0"/>
                  <c:y val="8.6580101336212294E-3"/>
                </c:manualLayout>
              </c:layout>
              <c:dLblPos val="r"/>
              <c:showLegendKey val="0"/>
              <c:showVal val="1"/>
              <c:showCatName val="0"/>
              <c:showSerName val="0"/>
              <c:showPercent val="0"/>
              <c:showBubbleSize val="0"/>
              <c:extLst>
                <c:ext xmlns:c15="http://schemas.microsoft.com/office/drawing/2012/chart" uri="{CE6537A1-D6FC-4f65-9D91-7224C49458BB}"/>
              </c:extLst>
            </c:dLbl>
            <c:dLbl>
              <c:idx val="5"/>
              <c:layout>
                <c:manualLayout>
                  <c:x val="-5.187089804128911E-17"/>
                  <c:y val="1.0822512667026577E-2"/>
                </c:manualLayout>
              </c:layout>
              <c:dLblPos val="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errBars>
            <c:errDir val="y"/>
            <c:errBarType val="both"/>
            <c:errValType val="cust"/>
            <c:noEndCap val="0"/>
            <c:plus>
              <c:numRef>
                <c:f>PedART_AdultsChildren_LMIC!$B$71:$B$85</c:f>
                <c:numCache>
                  <c:formatCode>General</c:formatCode>
                  <c:ptCount val="15"/>
                  <c:pt idx="0">
                    <c:v>9.1427000000000001E-4</c:v>
                  </c:pt>
                  <c:pt idx="1">
                    <c:v>1.4463000000000011E-3</c:v>
                  </c:pt>
                  <c:pt idx="2">
                    <c:v>1.7941999999999993E-3</c:v>
                  </c:pt>
                  <c:pt idx="3">
                    <c:v>2.2460000000000015E-3</c:v>
                  </c:pt>
                  <c:pt idx="4">
                    <c:v>2.236400000000003E-3</c:v>
                  </c:pt>
                  <c:pt idx="5">
                    <c:v>3.2529999999999989E-3</c:v>
                  </c:pt>
                  <c:pt idx="6">
                    <c:v>4.8331999999999958E-3</c:v>
                  </c:pt>
                  <c:pt idx="7">
                    <c:v>6.7887999999999976E-3</c:v>
                  </c:pt>
                  <c:pt idx="8">
                    <c:v>6.8270999999999887E-3</c:v>
                  </c:pt>
                  <c:pt idx="9">
                    <c:v>9.1769999999999907E-3</c:v>
                  </c:pt>
                  <c:pt idx="10">
                    <c:v>1.1691000000000007E-2</c:v>
                  </c:pt>
                  <c:pt idx="11">
                    <c:v>1.5141999999999989E-2</c:v>
                  </c:pt>
                  <c:pt idx="12">
                    <c:v>1.9239000000000006E-2</c:v>
                  </c:pt>
                  <c:pt idx="13">
                    <c:v>2.1438000000000013E-2</c:v>
                  </c:pt>
                  <c:pt idx="14">
                    <c:v>2.5413000000000019E-2</c:v>
                  </c:pt>
                </c:numCache>
              </c:numRef>
            </c:plus>
            <c:minus>
              <c:numRef>
                <c:f>PedART_AdultsChildren_LMIC!$B$53:$B$67</c:f>
                <c:numCache>
                  <c:formatCode>General</c:formatCode>
                  <c:ptCount val="15"/>
                  <c:pt idx="0">
                    <c:v>7.7353000000000057E-4</c:v>
                  </c:pt>
                  <c:pt idx="1">
                    <c:v>1.1689999999999999E-3</c:v>
                  </c:pt>
                  <c:pt idx="2">
                    <c:v>1.5466000000000021E-3</c:v>
                  </c:pt>
                  <c:pt idx="3">
                    <c:v>1.8631999999999989E-3</c:v>
                  </c:pt>
                  <c:pt idx="4">
                    <c:v>1.7829000000000005E-3</c:v>
                  </c:pt>
                  <c:pt idx="5">
                    <c:v>2.7134999999999972E-3</c:v>
                  </c:pt>
                  <c:pt idx="6">
                    <c:v>4.1664000000000007E-3</c:v>
                  </c:pt>
                  <c:pt idx="7">
                    <c:v>5.8293999999999985E-3</c:v>
                  </c:pt>
                  <c:pt idx="8">
                    <c:v>5.8380999999999988E-3</c:v>
                  </c:pt>
                  <c:pt idx="9">
                    <c:v>8.3190000000000208E-3</c:v>
                  </c:pt>
                  <c:pt idx="10">
                    <c:v>1.0335999999999984E-2</c:v>
                  </c:pt>
                  <c:pt idx="11">
                    <c:v>1.3898999999999995E-2</c:v>
                  </c:pt>
                  <c:pt idx="12">
                    <c:v>1.6361999999999988E-2</c:v>
                  </c:pt>
                  <c:pt idx="13">
                    <c:v>1.9191000000000014E-2</c:v>
                  </c:pt>
                  <c:pt idx="14">
                    <c:v>2.0980999999999972E-2</c:v>
                  </c:pt>
                </c:numCache>
              </c:numRef>
            </c:minus>
            <c:spPr>
              <a:noFill/>
              <a:ln w="9525" cap="flat" cmpd="sng" algn="ctr">
                <a:solidFill>
                  <a:schemeClr val="dk1">
                    <a:lumMod val="50000"/>
                    <a:lumOff val="50000"/>
                  </a:schemeClr>
                </a:solidFill>
                <a:round/>
              </a:ln>
              <a:effectLst/>
            </c:spPr>
          </c:errBars>
          <c:cat>
            <c:numRef>
              <c:f>PedART_AdultsChildren_LMIC!$A$35:$A$49</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PedART_AdultsChildren_LMIC!$B$35:$B$49</c:f>
              <c:numCache>
                <c:formatCode>0%</c:formatCode>
                <c:ptCount val="15"/>
                <c:pt idx="0">
                  <c:v>7.8709399999999999E-3</c:v>
                </c:pt>
                <c:pt idx="1">
                  <c:v>1.26502E-2</c:v>
                </c:pt>
                <c:pt idx="2">
                  <c:v>1.6792600000000001E-2</c:v>
                </c:pt>
                <c:pt idx="3">
                  <c:v>2.15792E-2</c:v>
                </c:pt>
                <c:pt idx="4">
                  <c:v>2.2215099999999998E-2</c:v>
                </c:pt>
                <c:pt idx="5">
                  <c:v>3.3206899999999998E-2</c:v>
                </c:pt>
                <c:pt idx="6">
                  <c:v>5.1499400000000001E-2</c:v>
                </c:pt>
                <c:pt idx="7">
                  <c:v>7.3849700000000004E-2</c:v>
                </c:pt>
                <c:pt idx="8">
                  <c:v>7.7947900000000001E-2</c:v>
                </c:pt>
                <c:pt idx="9">
                  <c:v>0.11164500000000001</c:v>
                </c:pt>
                <c:pt idx="10">
                  <c:v>0.14176</c:v>
                </c:pt>
                <c:pt idx="11">
                  <c:v>0.18745100000000001</c:v>
                </c:pt>
                <c:pt idx="12">
                  <c:v>0.23161500000000002</c:v>
                </c:pt>
                <c:pt idx="13">
                  <c:v>0.271171</c:v>
                </c:pt>
                <c:pt idx="14">
                  <c:v>0.30882599999999999</c:v>
                </c:pt>
              </c:numCache>
            </c:numRef>
          </c:val>
          <c:smooth val="0"/>
        </c:ser>
        <c:ser>
          <c:idx val="1"/>
          <c:order val="1"/>
          <c:tx>
            <c:strRef>
              <c:f>PedART_AdultsChildren_LMIC!$C$34</c:f>
              <c:strCache>
                <c:ptCount val="1"/>
                <c:pt idx="0">
                  <c:v>Adult ART</c:v>
                </c:pt>
              </c:strCache>
            </c:strRef>
          </c:tx>
          <c:spPr>
            <a:ln w="22225" cap="rnd">
              <a:noFill/>
              <a:round/>
            </a:ln>
            <a:effectLst/>
          </c:spPr>
          <c:marker>
            <c:symbol val="circle"/>
            <c:size val="6"/>
            <c:spPr>
              <a:solidFill>
                <a:schemeClr val="accent6"/>
              </a:solidFill>
              <a:ln w="15875">
                <a:solidFill>
                  <a:schemeClr val="accent6"/>
                </a:solidFill>
                <a:round/>
              </a:ln>
              <a:effectLst/>
            </c:spPr>
          </c:marker>
          <c:dLbls>
            <c:dLbl>
              <c:idx val="0"/>
              <c:layout>
                <c:manualLayout>
                  <c:x val="-1.4146771979544437E-3"/>
                  <c:y val="2.1645025334053472E-3"/>
                </c:manualLayout>
              </c:layout>
              <c:dLblPos val="r"/>
              <c:showLegendKey val="0"/>
              <c:showVal val="1"/>
              <c:showCatName val="0"/>
              <c:showSerName val="0"/>
              <c:showPercent val="0"/>
              <c:showBubbleSize val="0"/>
              <c:extLst>
                <c:ext xmlns:c15="http://schemas.microsoft.com/office/drawing/2012/chart" uri="{CE6537A1-D6FC-4f65-9D91-7224C49458BB}"/>
              </c:extLst>
            </c:dLbl>
            <c:dLbl>
              <c:idx val="1"/>
              <c:layout>
                <c:manualLayout>
                  <c:x val="1.4146771979544176E-3"/>
                  <c:y val="-2.164502533405363E-2"/>
                </c:manualLayout>
              </c:layout>
              <c:dLblPos val="r"/>
              <c:showLegendKey val="0"/>
              <c:showVal val="1"/>
              <c:showCatName val="0"/>
              <c:showSerName val="0"/>
              <c:showPercent val="0"/>
              <c:showBubbleSize val="0"/>
              <c:extLst>
                <c:ext xmlns:c15="http://schemas.microsoft.com/office/drawing/2012/chart" uri="{CE6537A1-D6FC-4f65-9D91-7224C49458BB}"/>
              </c:extLst>
            </c:dLbl>
            <c:dLbl>
              <c:idx val="3"/>
              <c:layout>
                <c:manualLayout>
                  <c:x val="0"/>
                  <c:y val="4.3290050668106945E-3"/>
                </c:manualLayout>
              </c:layout>
              <c:dLblPos val="r"/>
              <c:showLegendKey val="0"/>
              <c:showVal val="1"/>
              <c:showCatName val="0"/>
              <c:showSerName val="0"/>
              <c:showPercent val="0"/>
              <c:showBubbleSize val="0"/>
              <c:extLst>
                <c:ext xmlns:c15="http://schemas.microsoft.com/office/drawing/2012/chart" uri="{CE6537A1-D6FC-4f65-9D91-7224C49458BB}"/>
              </c:extLst>
            </c:dLbl>
            <c:dLbl>
              <c:idx val="4"/>
              <c:layout>
                <c:manualLayout>
                  <c:x val="0"/>
                  <c:y val="-1.2987015200432241E-2"/>
                </c:manualLayout>
              </c:layout>
              <c:dLblPos val="r"/>
              <c:showLegendKey val="0"/>
              <c:showVal val="1"/>
              <c:showCatName val="0"/>
              <c:showSerName val="0"/>
              <c:showPercent val="0"/>
              <c:showBubbleSize val="0"/>
              <c:extLst>
                <c:ext xmlns:c15="http://schemas.microsoft.com/office/drawing/2012/chart" uri="{CE6537A1-D6FC-4f65-9D91-7224C49458BB}"/>
              </c:extLst>
            </c:dLbl>
            <c:dLbl>
              <c:idx val="5"/>
              <c:layout>
                <c:manualLayout>
                  <c:x val="-5.187089804128911E-17"/>
                  <c:y val="-8.6580101336215468E-3"/>
                </c:manualLayout>
              </c:layout>
              <c:dLblPos val="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errBars>
            <c:errDir val="y"/>
            <c:errBarType val="both"/>
            <c:errValType val="cust"/>
            <c:noEndCap val="0"/>
            <c:plus>
              <c:numRef>
                <c:f>PedART_AdultsChildren_LMIC!$C$71:$C$85</c:f>
                <c:numCache>
                  <c:formatCode>General</c:formatCode>
                  <c:ptCount val="15"/>
                  <c:pt idx="0">
                    <c:v>4.4500000000000008E-4</c:v>
                  </c:pt>
                  <c:pt idx="1">
                    <c:v>5.560799999999996E-4</c:v>
                  </c:pt>
                  <c:pt idx="2">
                    <c:v>7.0244000000000036E-4</c:v>
                  </c:pt>
                  <c:pt idx="3">
                    <c:v>1.0182000000000004E-3</c:v>
                  </c:pt>
                  <c:pt idx="4">
                    <c:v>1.9705E-3</c:v>
                  </c:pt>
                  <c:pt idx="5">
                    <c:v>3.2402999999999946E-3</c:v>
                  </c:pt>
                  <c:pt idx="6">
                    <c:v>5.0781000000000021E-3</c:v>
                  </c:pt>
                  <c:pt idx="7">
                    <c:v>7.3302999999999979E-3</c:v>
                  </c:pt>
                  <c:pt idx="8">
                    <c:v>9.5780000000000032E-3</c:v>
                  </c:pt>
                  <c:pt idx="9">
                    <c:v>1.2084999999999985E-2</c:v>
                  </c:pt>
                  <c:pt idx="10">
                    <c:v>1.5115000000000017E-2</c:v>
                  </c:pt>
                  <c:pt idx="11">
                    <c:v>2.360599999999996E-2</c:v>
                  </c:pt>
                  <c:pt idx="12">
                    <c:v>3.0829999999999969E-2</c:v>
                  </c:pt>
                  <c:pt idx="13">
                    <c:v>4.5297000000000032E-2</c:v>
                  </c:pt>
                  <c:pt idx="14">
                    <c:v>5.0202000000000024E-2</c:v>
                  </c:pt>
                </c:numCache>
              </c:numRef>
            </c:plus>
            <c:minus>
              <c:numRef>
                <c:f>PedART_AdultsChildren_LMIC!$C$53:$C$67</c:f>
                <c:numCache>
                  <c:formatCode>General</c:formatCode>
                  <c:ptCount val="15"/>
                  <c:pt idx="0">
                    <c:v>3.9739000000000007E-4</c:v>
                  </c:pt>
                  <c:pt idx="1">
                    <c:v>5.0003000000000027E-4</c:v>
                  </c:pt>
                  <c:pt idx="2">
                    <c:v>6.230999999999997E-4</c:v>
                  </c:pt>
                  <c:pt idx="3">
                    <c:v>8.8219999999999965E-4</c:v>
                  </c:pt>
                  <c:pt idx="4">
                    <c:v>1.7035000000000002E-3</c:v>
                  </c:pt>
                  <c:pt idx="5">
                    <c:v>2.8520000000000004E-3</c:v>
                  </c:pt>
                  <c:pt idx="6">
                    <c:v>4.4145999999999908E-3</c:v>
                  </c:pt>
                  <c:pt idx="7">
                    <c:v>6.261600000000006E-3</c:v>
                  </c:pt>
                  <c:pt idx="8">
                    <c:v>8.3150000000000029E-3</c:v>
                  </c:pt>
                  <c:pt idx="9">
                    <c:v>1.0492000000000029E-2</c:v>
                  </c:pt>
                  <c:pt idx="10">
                    <c:v>1.2976999999999989E-2</c:v>
                  </c:pt>
                  <c:pt idx="11">
                    <c:v>1.6594999999999999E-2</c:v>
                  </c:pt>
                  <c:pt idx="12">
                    <c:v>2.0545000000000035E-2</c:v>
                  </c:pt>
                  <c:pt idx="13">
                    <c:v>2.4754999999999971E-2</c:v>
                  </c:pt>
                  <c:pt idx="14">
                    <c:v>2.8975999999999946E-2</c:v>
                  </c:pt>
                </c:numCache>
              </c:numRef>
            </c:minus>
            <c:spPr>
              <a:noFill/>
              <a:ln w="9525" cap="flat" cmpd="sng" algn="ctr">
                <a:solidFill>
                  <a:schemeClr val="dk1">
                    <a:lumMod val="50000"/>
                    <a:lumOff val="50000"/>
                  </a:schemeClr>
                </a:solidFill>
                <a:round/>
              </a:ln>
              <a:effectLst/>
            </c:spPr>
          </c:errBars>
          <c:cat>
            <c:numRef>
              <c:f>PedART_AdultsChildren_LMIC!$A$35:$A$49</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PedART_AdultsChildren_LMIC!$C$35:$C$49</c:f>
              <c:numCache>
                <c:formatCode>0%</c:formatCode>
                <c:ptCount val="15"/>
                <c:pt idx="0">
                  <c:v>4.98351E-3</c:v>
                </c:pt>
                <c:pt idx="1">
                  <c:v>6.5445399999999997E-3</c:v>
                </c:pt>
                <c:pt idx="2">
                  <c:v>8.5050999999999998E-3</c:v>
                </c:pt>
                <c:pt idx="3">
                  <c:v>1.2459100000000001E-2</c:v>
                </c:pt>
                <c:pt idx="4">
                  <c:v>2.4623599999999999E-2</c:v>
                </c:pt>
                <c:pt idx="5">
                  <c:v>4.1401500000000001E-2</c:v>
                </c:pt>
                <c:pt idx="6">
                  <c:v>6.5008999999999997E-2</c:v>
                </c:pt>
                <c:pt idx="7">
                  <c:v>9.4857700000000003E-2</c:v>
                </c:pt>
                <c:pt idx="8">
                  <c:v>0.12509100000000001</c:v>
                </c:pt>
                <c:pt idx="9">
                  <c:v>0.15756800000000001</c:v>
                </c:pt>
                <c:pt idx="10">
                  <c:v>0.197881</c:v>
                </c:pt>
                <c:pt idx="11">
                  <c:v>0.250865</c:v>
                </c:pt>
                <c:pt idx="12">
                  <c:v>0.30646600000000002</c:v>
                </c:pt>
                <c:pt idx="13">
                  <c:v>0.35449399999999998</c:v>
                </c:pt>
                <c:pt idx="14">
                  <c:v>0.40392699999999998</c:v>
                </c:pt>
              </c:numCache>
            </c:numRef>
          </c:val>
          <c:smooth val="0"/>
        </c:ser>
        <c:dLbls>
          <c:dLblPos val="r"/>
          <c:showLegendKey val="0"/>
          <c:showVal val="1"/>
          <c:showCatName val="0"/>
          <c:showSerName val="0"/>
          <c:showPercent val="0"/>
          <c:showBubbleSize val="0"/>
        </c:dLbls>
        <c:marker val="1"/>
        <c:smooth val="0"/>
        <c:axId val="567867888"/>
        <c:axId val="567869064"/>
      </c:lineChart>
      <c:catAx>
        <c:axId val="567867888"/>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69064"/>
        <c:crosses val="autoZero"/>
        <c:auto val="1"/>
        <c:lblAlgn val="ctr"/>
        <c:lblOffset val="100"/>
        <c:noMultiLvlLbl val="0"/>
      </c:catAx>
      <c:valAx>
        <c:axId val="567869064"/>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67888"/>
        <c:crosses val="autoZero"/>
        <c:crossBetween val="between"/>
      </c:valAx>
      <c:spPr>
        <a:pattFill prst="ltDnDiag">
          <a:fgClr>
            <a:schemeClr val="dk1">
              <a:lumMod val="15000"/>
              <a:lumOff val="85000"/>
            </a:schemeClr>
          </a:fgClr>
          <a:bgClr>
            <a:schemeClr val="lt1"/>
          </a:bgClr>
        </a:patt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0" normalizeH="0" baseline="0">
                <a:solidFill>
                  <a:schemeClr val="dk1">
                    <a:lumMod val="50000"/>
                    <a:lumOff val="50000"/>
                  </a:schemeClr>
                </a:solidFill>
                <a:latin typeface="+mj-lt"/>
                <a:ea typeface="+mj-ea"/>
                <a:cs typeface="+mj-cs"/>
              </a:defRPr>
            </a:pPr>
            <a:r>
              <a:rPr lang="en-US" sz="1600"/>
              <a:t>New HIV infections among children aged 0–14</a:t>
            </a:r>
            <a:r>
              <a:rPr lang="en-US" sz="1600" baseline="0"/>
              <a:t> and </a:t>
            </a:r>
            <a:r>
              <a:rPr lang="en-US" sz="1600"/>
              <a:t>adolescents aged 15–19, Western </a:t>
            </a:r>
            <a:r>
              <a:rPr lang="en-US" sz="1600" baseline="0"/>
              <a:t>and Central Africa</a:t>
            </a:r>
            <a:r>
              <a:rPr lang="en-US" sz="1600"/>
              <a:t>, 2000–2015</a:t>
            </a:r>
          </a:p>
        </c:rich>
      </c:tx>
      <c:layout/>
      <c:overlay val="0"/>
      <c:spPr>
        <a:noFill/>
        <a:ln>
          <a:noFill/>
        </a:ln>
        <a:effectLst/>
      </c:spPr>
      <c:txPr>
        <a:bodyPr rot="0" spcFirstLastPara="1" vertOverflow="ellipsis" vert="horz" wrap="square" anchor="ctr" anchorCtr="1"/>
        <a:lstStyle/>
        <a:p>
          <a:pPr>
            <a:defRPr sz="144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'New Infects_trend'!$B$33</c:f>
              <c:strCache>
                <c:ptCount val="1"/>
                <c:pt idx="0">
                  <c:v>Paediatric HIV infections</c:v>
                </c:pt>
              </c:strCache>
            </c:strRef>
          </c:tx>
          <c:spPr>
            <a:ln w="22225" cap="rnd">
              <a:solidFill>
                <a:schemeClr val="accent6"/>
              </a:solidFill>
              <a:round/>
            </a:ln>
            <a:effectLst/>
          </c:spPr>
          <c:marker>
            <c:symbol val="none"/>
          </c:marker>
          <c:cat>
            <c:numRef>
              <c:f>'New Infects_trend'!$A$34:$A$49</c:f>
              <c:numCache>
                <c:formatCode>General</c:formatCode>
                <c:ptCount val="16"/>
                <c:pt idx="0">
                  <c:v>2000</c:v>
                </c:pt>
                <c:pt idx="3">
                  <c:v>2003</c:v>
                </c:pt>
                <c:pt idx="6">
                  <c:v>2006</c:v>
                </c:pt>
                <c:pt idx="9">
                  <c:v>2009</c:v>
                </c:pt>
                <c:pt idx="12">
                  <c:v>2012</c:v>
                </c:pt>
                <c:pt idx="15">
                  <c:v>2015</c:v>
                </c:pt>
              </c:numCache>
            </c:numRef>
          </c:cat>
          <c:val>
            <c:numRef>
              <c:f>'New Infects_trend'!$B$34:$B$49</c:f>
              <c:numCache>
                <c:formatCode>General</c:formatCode>
                <c:ptCount val="16"/>
                <c:pt idx="0">
                  <c:v>120480</c:v>
                </c:pt>
                <c:pt idx="1">
                  <c:v>122649</c:v>
                </c:pt>
                <c:pt idx="2">
                  <c:v>123360</c:v>
                </c:pt>
                <c:pt idx="3">
                  <c:v>122897</c:v>
                </c:pt>
                <c:pt idx="4">
                  <c:v>121382</c:v>
                </c:pt>
                <c:pt idx="5">
                  <c:v>119221</c:v>
                </c:pt>
                <c:pt idx="6">
                  <c:v>115193</c:v>
                </c:pt>
                <c:pt idx="7">
                  <c:v>110648</c:v>
                </c:pt>
                <c:pt idx="8">
                  <c:v>105455</c:v>
                </c:pt>
                <c:pt idx="9">
                  <c:v>101187</c:v>
                </c:pt>
                <c:pt idx="10">
                  <c:v>94012</c:v>
                </c:pt>
                <c:pt idx="11">
                  <c:v>90647</c:v>
                </c:pt>
                <c:pt idx="12">
                  <c:v>83698</c:v>
                </c:pt>
                <c:pt idx="13">
                  <c:v>75258</c:v>
                </c:pt>
                <c:pt idx="14">
                  <c:v>69817</c:v>
                </c:pt>
                <c:pt idx="15">
                  <c:v>65244</c:v>
                </c:pt>
              </c:numCache>
            </c:numRef>
          </c:val>
          <c:smooth val="0"/>
        </c:ser>
        <c:ser>
          <c:idx val="1"/>
          <c:order val="1"/>
          <c:tx>
            <c:strRef>
              <c:f>'New Infects_trend'!$C$33</c:f>
              <c:strCache>
                <c:ptCount val="1"/>
                <c:pt idx="0">
                  <c:v>Adolescent HIV infections</c:v>
                </c:pt>
              </c:strCache>
            </c:strRef>
          </c:tx>
          <c:spPr>
            <a:ln w="22225" cap="rnd">
              <a:solidFill>
                <a:schemeClr val="accent1"/>
              </a:solidFill>
              <a:round/>
            </a:ln>
            <a:effectLst/>
          </c:spPr>
          <c:marker>
            <c:symbol val="none"/>
          </c:marker>
          <c:cat>
            <c:numRef>
              <c:f>'New Infects_trend'!$A$34:$A$49</c:f>
              <c:numCache>
                <c:formatCode>General</c:formatCode>
                <c:ptCount val="16"/>
                <c:pt idx="0">
                  <c:v>2000</c:v>
                </c:pt>
                <c:pt idx="3">
                  <c:v>2003</c:v>
                </c:pt>
                <c:pt idx="6">
                  <c:v>2006</c:v>
                </c:pt>
                <c:pt idx="9">
                  <c:v>2009</c:v>
                </c:pt>
                <c:pt idx="12">
                  <c:v>2012</c:v>
                </c:pt>
                <c:pt idx="15">
                  <c:v>2015</c:v>
                </c:pt>
              </c:numCache>
            </c:numRef>
          </c:cat>
          <c:val>
            <c:numRef>
              <c:f>'New Infects_trend'!$C$34:$C$49</c:f>
              <c:numCache>
                <c:formatCode>General</c:formatCode>
                <c:ptCount val="16"/>
                <c:pt idx="0">
                  <c:v>60508.91</c:v>
                </c:pt>
                <c:pt idx="1">
                  <c:v>57358.73</c:v>
                </c:pt>
                <c:pt idx="2">
                  <c:v>53995.77</c:v>
                </c:pt>
                <c:pt idx="3">
                  <c:v>50706.89</c:v>
                </c:pt>
                <c:pt idx="4">
                  <c:v>47605.440000000002</c:v>
                </c:pt>
                <c:pt idx="5">
                  <c:v>44441.98</c:v>
                </c:pt>
                <c:pt idx="6">
                  <c:v>42211.68</c:v>
                </c:pt>
                <c:pt idx="7">
                  <c:v>40566.35</c:v>
                </c:pt>
                <c:pt idx="8">
                  <c:v>39048.980000000003</c:v>
                </c:pt>
                <c:pt idx="9">
                  <c:v>38773.199999999997</c:v>
                </c:pt>
                <c:pt idx="10">
                  <c:v>36835</c:v>
                </c:pt>
                <c:pt idx="11">
                  <c:v>36686.68</c:v>
                </c:pt>
                <c:pt idx="12">
                  <c:v>36537.42</c:v>
                </c:pt>
                <c:pt idx="13">
                  <c:v>36370.519999999997</c:v>
                </c:pt>
                <c:pt idx="14">
                  <c:v>35983.32</c:v>
                </c:pt>
                <c:pt idx="15">
                  <c:v>35736.720000000001</c:v>
                </c:pt>
              </c:numCache>
            </c:numRef>
          </c:val>
          <c:smooth val="0"/>
        </c:ser>
        <c:dLbls>
          <c:showLegendKey val="0"/>
          <c:showVal val="0"/>
          <c:showCatName val="0"/>
          <c:showSerName val="0"/>
          <c:showPercent val="0"/>
          <c:showBubbleSize val="0"/>
        </c:dLbls>
        <c:smooth val="0"/>
        <c:axId val="567888272"/>
        <c:axId val="567892976"/>
      </c:lineChart>
      <c:catAx>
        <c:axId val="567888272"/>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spc="0" normalizeH="0" baseline="0">
                <a:solidFill>
                  <a:schemeClr val="dk1">
                    <a:lumMod val="65000"/>
                    <a:lumOff val="35000"/>
                  </a:schemeClr>
                </a:solidFill>
                <a:latin typeface="+mn-lt"/>
                <a:ea typeface="+mn-ea"/>
                <a:cs typeface="+mn-cs"/>
              </a:defRPr>
            </a:pPr>
            <a:endParaRPr lang="en-US"/>
          </a:p>
        </c:txPr>
        <c:crossAx val="567892976"/>
        <c:crosses val="autoZero"/>
        <c:auto val="1"/>
        <c:lblAlgn val="ctr"/>
        <c:lblOffset val="100"/>
        <c:noMultiLvlLbl val="0"/>
      </c:catAx>
      <c:valAx>
        <c:axId val="567892976"/>
        <c:scaling>
          <c:orientation val="minMax"/>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dk1">
                    <a:lumMod val="65000"/>
                    <a:lumOff val="35000"/>
                  </a:schemeClr>
                </a:solidFill>
                <a:latin typeface="+mn-lt"/>
                <a:ea typeface="+mn-ea"/>
                <a:cs typeface="+mn-cs"/>
              </a:defRPr>
            </a:pPr>
            <a:endParaRPr lang="en-US"/>
          </a:p>
        </c:txPr>
        <c:crossAx val="567888272"/>
        <c:crossesAt val="1"/>
        <c:crossBetween val="midCat"/>
      </c:valAx>
      <c:spPr>
        <a:pattFill prst="ltDnDiag">
          <a:fgClr>
            <a:schemeClr val="dk1">
              <a:lumMod val="15000"/>
              <a:lumOff val="85000"/>
            </a:schemeClr>
          </a:fgClr>
          <a:bgClr>
            <a:schemeClr val="lt1"/>
          </a:bgClr>
        </a:pattFill>
        <a:ln>
          <a:noFill/>
        </a:ln>
        <a:effectLst/>
      </c:spPr>
    </c:plotArea>
    <c:legend>
      <c:legendPos val="t"/>
      <c:layout>
        <c:manualLayout>
          <c:xMode val="edge"/>
          <c:yMode val="edge"/>
          <c:x val="8.1710796395279395E-2"/>
          <c:y val="0.12114285714285715"/>
          <c:w val="0.88008520386176881"/>
          <c:h val="7.621429674231897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adults (aged 15+) and children (aged 0-14) living with HIV receiving antiretroviral therapy (ART) ,</a:t>
            </a:r>
            <a:r>
              <a:rPr lang="en-US" baseline="0"/>
              <a:t> Western and Central Africa</a:t>
            </a:r>
            <a:r>
              <a:rPr lang="en-US"/>
              <a:t>, 2000-2015 </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PedART_AdultsChildren_Reg!$B$34</c:f>
              <c:strCache>
                <c:ptCount val="1"/>
                <c:pt idx="0">
                  <c:v>Paediatric ART</c:v>
                </c:pt>
              </c:strCache>
            </c:strRef>
          </c:tx>
          <c:spPr>
            <a:ln w="22225" cap="rnd">
              <a:noFill/>
              <a:round/>
            </a:ln>
            <a:effectLst/>
          </c:spPr>
          <c:marker>
            <c:symbol val="circle"/>
            <c:size val="6"/>
            <c:spPr>
              <a:solidFill>
                <a:schemeClr val="accent1"/>
              </a:solidFill>
              <a:ln w="15875">
                <a:solidFill>
                  <a:schemeClr val="accent1"/>
                </a:solidFill>
                <a:round/>
              </a:ln>
              <a:effectLst/>
            </c:spPr>
          </c:marker>
          <c:dLbls>
            <c:dLbl>
              <c:idx val="0"/>
              <c:layout>
                <c:manualLayout>
                  <c:x val="-2.1924043419228004E-2"/>
                  <c:y val="-2.16612164947365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2.050936622127356E-2"/>
                  <c:y val="-2.815472409495246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2.0509366221273584E-2"/>
                  <c:y val="-3.031922662835781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2.0509366221273612E-2"/>
                  <c:y val="-2.599022156154711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2.050936622127356E-2"/>
                  <c:y val="-2.382571902814177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079174804309481E-4"/>
                  <c:y val="2.162883417337035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533239845820236E-3"/>
                  <c:y val="2.162883417337035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5"/>
              <c:layout>
                <c:manualLayout>
                  <c:x val="-9.5880582530652545E-3"/>
                  <c:y val="2.148311372722235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errBars>
            <c:errDir val="y"/>
            <c:errBarType val="both"/>
            <c:errValType val="cust"/>
            <c:noEndCap val="0"/>
            <c:plus>
              <c:numRef>
                <c:f>PedART_AdultsChildren_Reg!$I$35:$I$50</c:f>
                <c:numCache>
                  <c:formatCode>General</c:formatCode>
                  <c:ptCount val="16"/>
                  <c:pt idx="0">
                    <c:v>-1.2925899999999997E-3</c:v>
                  </c:pt>
                  <c:pt idx="1">
                    <c:v>-2.3907300000000006E-3</c:v>
                  </c:pt>
                  <c:pt idx="2">
                    <c:v>-3.3497099999999988E-3</c:v>
                  </c:pt>
                  <c:pt idx="3">
                    <c:v>-4.9330199999999963E-3</c:v>
                  </c:pt>
                  <c:pt idx="4">
                    <c:v>-5.1676599999999975E-3</c:v>
                  </c:pt>
                  <c:pt idx="5">
                    <c:v>-6.0691799999999969E-3</c:v>
                  </c:pt>
                  <c:pt idx="6">
                    <c:v>-6.7645199999999996E-3</c:v>
                  </c:pt>
                  <c:pt idx="7">
                    <c:v>-8.5049999999999987E-3</c:v>
                  </c:pt>
                  <c:pt idx="8">
                    <c:v>-9.0233899999999992E-3</c:v>
                  </c:pt>
                  <c:pt idx="9">
                    <c:v>-1.2854490000000003E-2</c:v>
                  </c:pt>
                  <c:pt idx="10">
                    <c:v>-1.5814640000000005E-2</c:v>
                  </c:pt>
                  <c:pt idx="11">
                    <c:v>-2.3317569999999996E-2</c:v>
                  </c:pt>
                  <c:pt idx="12">
                    <c:v>-2.3219139999999999E-2</c:v>
                  </c:pt>
                  <c:pt idx="13">
                    <c:v>-2.9692429999999992E-2</c:v>
                  </c:pt>
                  <c:pt idx="14">
                    <c:v>-3.5104130000000011E-2</c:v>
                  </c:pt>
                  <c:pt idx="15">
                    <c:v>-4.0311219999999981E-2</c:v>
                  </c:pt>
                </c:numCache>
              </c:numRef>
            </c:plus>
            <c:minus>
              <c:numRef>
                <c:f>PedART_AdultsChildren_Reg!$J$35:$J$50</c:f>
                <c:numCache>
                  <c:formatCode>General</c:formatCode>
                  <c:ptCount val="16"/>
                  <c:pt idx="0">
                    <c:v>-1.74909E-3</c:v>
                  </c:pt>
                  <c:pt idx="1">
                    <c:v>-3.16344E-3</c:v>
                  </c:pt>
                  <c:pt idx="2">
                    <c:v>-4.4256699999999996E-3</c:v>
                  </c:pt>
                  <c:pt idx="3">
                    <c:v>-6.3596500000000014E-3</c:v>
                  </c:pt>
                  <c:pt idx="4">
                    <c:v>-6.5249799999999997E-3</c:v>
                  </c:pt>
                  <c:pt idx="5">
                    <c:v>-7.7433600000000012E-3</c:v>
                  </c:pt>
                  <c:pt idx="6">
                    <c:v>-8.609699999999991E-3</c:v>
                  </c:pt>
                  <c:pt idx="7">
                    <c:v>-1.0581550000000002E-2</c:v>
                  </c:pt>
                  <c:pt idx="8">
                    <c:v>-1.1221510000000004E-2</c:v>
                  </c:pt>
                  <c:pt idx="9">
                    <c:v>-1.601045999999999E-2</c:v>
                  </c:pt>
                  <c:pt idx="10">
                    <c:v>-1.9853749999999989E-2</c:v>
                  </c:pt>
                  <c:pt idx="11">
                    <c:v>-2.9366290000000003E-2</c:v>
                  </c:pt>
                  <c:pt idx="12">
                    <c:v>-2.9326020000000008E-2</c:v>
                  </c:pt>
                  <c:pt idx="13">
                    <c:v>-3.7201009999999979E-2</c:v>
                  </c:pt>
                  <c:pt idx="14">
                    <c:v>-4.5653080000000013E-2</c:v>
                  </c:pt>
                  <c:pt idx="15">
                    <c:v>-5.1324110000000006E-2</c:v>
                  </c:pt>
                </c:numCache>
              </c:numRef>
            </c:minus>
            <c:spPr>
              <a:noFill/>
              <a:ln w="9525" cap="flat" cmpd="sng" algn="ctr">
                <a:solidFill>
                  <a:schemeClr val="dk1">
                    <a:lumMod val="50000"/>
                    <a:lumOff val="50000"/>
                  </a:schemeClr>
                </a:solidFill>
                <a:round/>
              </a:ln>
              <a:effectLst/>
            </c:spPr>
          </c:errBars>
          <c:cat>
            <c:numRef>
              <c:f>PedART_AdultsChildren_Reg!$A$35:$A$50</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PedART_AdultsChildren_Reg!$B$35:$B$50</c:f>
              <c:numCache>
                <c:formatCode>0%</c:formatCode>
                <c:ptCount val="16"/>
                <c:pt idx="0">
                  <c:v>5.9705799999999996E-3</c:v>
                </c:pt>
                <c:pt idx="1">
                  <c:v>1.117693E-2</c:v>
                </c:pt>
                <c:pt idx="2">
                  <c:v>1.5914569999999999E-2</c:v>
                </c:pt>
                <c:pt idx="3">
                  <c:v>2.3301379999999997E-2</c:v>
                </c:pt>
                <c:pt idx="4">
                  <c:v>2.4814679999999999E-2</c:v>
                </c:pt>
                <c:pt idx="5">
                  <c:v>3.0055559999999999E-2</c:v>
                </c:pt>
                <c:pt idx="6">
                  <c:v>3.4630090000000002E-2</c:v>
                </c:pt>
                <c:pt idx="7">
                  <c:v>4.3121609999999998E-2</c:v>
                </c:pt>
                <c:pt idx="8">
                  <c:v>4.6772370000000001E-2</c:v>
                </c:pt>
                <c:pt idx="9">
                  <c:v>6.7555920000000005E-2</c:v>
                </c:pt>
                <c:pt idx="10">
                  <c:v>8.3013420000000004E-2</c:v>
                </c:pt>
                <c:pt idx="11">
                  <c:v>0.1203636</c:v>
                </c:pt>
                <c:pt idx="12">
                  <c:v>0.11902747</c:v>
                </c:pt>
                <c:pt idx="13">
                  <c:v>0.14984654</c:v>
                </c:pt>
                <c:pt idx="14">
                  <c:v>0.17667896</c:v>
                </c:pt>
                <c:pt idx="15">
                  <c:v>0.19594470999999999</c:v>
                </c:pt>
              </c:numCache>
            </c:numRef>
          </c:val>
          <c:smooth val="0"/>
        </c:ser>
        <c:ser>
          <c:idx val="1"/>
          <c:order val="1"/>
          <c:tx>
            <c:strRef>
              <c:f>PedART_AdultsChildren_Reg!$E$34</c:f>
              <c:strCache>
                <c:ptCount val="1"/>
                <c:pt idx="0">
                  <c:v>Adult ART</c:v>
                </c:pt>
              </c:strCache>
            </c:strRef>
          </c:tx>
          <c:spPr>
            <a:ln w="22225" cap="rnd">
              <a:noFill/>
              <a:round/>
            </a:ln>
            <a:effectLst/>
          </c:spPr>
          <c:marker>
            <c:symbol val="circle"/>
            <c:size val="6"/>
            <c:spPr>
              <a:solidFill>
                <a:schemeClr val="accent6"/>
              </a:solidFill>
              <a:ln w="15875">
                <a:solidFill>
                  <a:schemeClr val="accent6"/>
                </a:solidFill>
                <a:round/>
              </a:ln>
              <a:effectLst/>
            </c:spPr>
          </c:marker>
          <c:dLbls>
            <c:dLbl>
              <c:idx val="0"/>
              <c:layout/>
              <c:tx>
                <c:rich>
                  <a:bodyPr/>
                  <a:lstStyle/>
                  <a:p>
                    <a:r>
                      <a:rPr lang="en-US"/>
                      <a:t>&lt;1%</a:t>
                    </a:r>
                  </a:p>
                </c:rich>
              </c:tx>
              <c:dLblPos val="r"/>
              <c:showLegendKey val="0"/>
              <c:showVal val="1"/>
              <c:showCatName val="0"/>
              <c:showSerName val="0"/>
              <c:showPercent val="0"/>
              <c:showBubbleSize val="0"/>
              <c:extLst>
                <c:ext xmlns:c15="http://schemas.microsoft.com/office/drawing/2012/chart" uri="{CE6537A1-D6FC-4f65-9D91-7224C49458BB}">
                  <c15:layout/>
                </c:ext>
              </c:extLst>
            </c:dLbl>
            <c:dLbl>
              <c:idx val="1"/>
              <c:layout/>
              <c:tx>
                <c:rich>
                  <a:bodyPr/>
                  <a:lstStyle/>
                  <a:p>
                    <a:r>
                      <a:rPr lang="en-US"/>
                      <a:t>&lt;1%</a:t>
                    </a:r>
                  </a:p>
                </c:rich>
              </c:tx>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tx>
                <c:rich>
                  <a:bodyPr/>
                  <a:lstStyle/>
                  <a:p>
                    <a:r>
                      <a:rPr lang="en-US"/>
                      <a:t>&lt;1%</a:t>
                    </a:r>
                  </a:p>
                </c:rich>
              </c:tx>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5.6587087918178267E-3"/>
                  <c:y val="-2.5974030400864163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1.4146771979544955E-3"/>
                  <c:y val="-1.948052280064812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errBars>
            <c:errDir val="y"/>
            <c:errBarType val="both"/>
            <c:errValType val="cust"/>
            <c:noEndCap val="0"/>
            <c:plus>
              <c:numRef>
                <c:f>PedART_AdultsChildren_Reg!$K$35:$K$50</c:f>
                <c:numCache>
                  <c:formatCode>General</c:formatCode>
                  <c:ptCount val="16"/>
                  <c:pt idx="0">
                    <c:v>0</c:v>
                  </c:pt>
                  <c:pt idx="1">
                    <c:v>-6.0060000000000018E-5</c:v>
                  </c:pt>
                  <c:pt idx="2">
                    <c:v>-1.3388000000000007E-4</c:v>
                  </c:pt>
                  <c:pt idx="3">
                    <c:v>-9.3319000000000041E-4</c:v>
                  </c:pt>
                  <c:pt idx="4">
                    <c:v>-2.8011100000000008E-3</c:v>
                  </c:pt>
                  <c:pt idx="5">
                    <c:v>-4.9157300000000001E-3</c:v>
                  </c:pt>
                  <c:pt idx="6">
                    <c:v>-8.2519300000000045E-3</c:v>
                  </c:pt>
                  <c:pt idx="7">
                    <c:v>-1.0752019999999994E-2</c:v>
                  </c:pt>
                  <c:pt idx="8">
                    <c:v>-1.6799240000000007E-2</c:v>
                  </c:pt>
                  <c:pt idx="9">
                    <c:v>-2.1293800000000015E-2</c:v>
                  </c:pt>
                  <c:pt idx="10">
                    <c:v>-2.6073280000000018E-2</c:v>
                  </c:pt>
                  <c:pt idx="11">
                    <c:v>-3.1155459999999996E-2</c:v>
                  </c:pt>
                  <c:pt idx="12">
                    <c:v>-3.5720330000000022E-2</c:v>
                  </c:pt>
                  <c:pt idx="13">
                    <c:v>-4.0804129999999994E-2</c:v>
                  </c:pt>
                  <c:pt idx="14">
                    <c:v>-4.5913010000000004E-2</c:v>
                  </c:pt>
                  <c:pt idx="15">
                    <c:v>-5.2480840000000029E-2</c:v>
                  </c:pt>
                </c:numCache>
              </c:numRef>
            </c:plus>
            <c:minus>
              <c:numRef>
                <c:f>PedART_AdultsChildren_Reg!$L$35:$L$50</c:f>
                <c:numCache>
                  <c:formatCode>General</c:formatCode>
                  <c:ptCount val="16"/>
                  <c:pt idx="0">
                    <c:v>0</c:v>
                  </c:pt>
                  <c:pt idx="1">
                    <c:v>-7.7010000000000023E-5</c:v>
                  </c:pt>
                  <c:pt idx="2">
                    <c:v>-1.7369999999999994E-4</c:v>
                  </c:pt>
                  <c:pt idx="3">
                    <c:v>-1.1753899999999992E-3</c:v>
                  </c:pt>
                  <c:pt idx="4">
                    <c:v>-3.5689999999999993E-3</c:v>
                  </c:pt>
                  <c:pt idx="5">
                    <c:v>-6.3107799999999985E-3</c:v>
                  </c:pt>
                  <c:pt idx="6">
                    <c:v>-1.0633580000000004E-2</c:v>
                  </c:pt>
                  <c:pt idx="7">
                    <c:v>-1.3669910000000007E-2</c:v>
                  </c:pt>
                  <c:pt idx="8">
                    <c:v>-2.1582330000000011E-2</c:v>
                  </c:pt>
                  <c:pt idx="9">
                    <c:v>-2.6943759999999983E-2</c:v>
                  </c:pt>
                  <c:pt idx="10">
                    <c:v>-3.2894770000000018E-2</c:v>
                  </c:pt>
                  <c:pt idx="11">
                    <c:v>-3.8476549999999998E-2</c:v>
                  </c:pt>
                  <c:pt idx="12">
                    <c:v>-4.3055659999999968E-2</c:v>
                  </c:pt>
                  <c:pt idx="13">
                    <c:v>-4.8420450000000004E-2</c:v>
                  </c:pt>
                  <c:pt idx="14">
                    <c:v>-5.4198030000000008E-2</c:v>
                  </c:pt>
                  <c:pt idx="15">
                    <c:v>-6.272643E-2</c:v>
                  </c:pt>
                </c:numCache>
              </c:numRef>
            </c:minus>
            <c:spPr>
              <a:noFill/>
              <a:ln w="9525" cap="flat" cmpd="sng" algn="ctr">
                <a:solidFill>
                  <a:schemeClr val="dk1">
                    <a:lumMod val="50000"/>
                    <a:lumOff val="50000"/>
                  </a:schemeClr>
                </a:solidFill>
                <a:round/>
              </a:ln>
              <a:effectLst/>
            </c:spPr>
          </c:errBars>
          <c:cat>
            <c:numRef>
              <c:f>PedART_AdultsChildren_Reg!$A$35:$A$50</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PedART_AdultsChildren_Reg!$E$35:$E$50</c:f>
              <c:numCache>
                <c:formatCode>0%</c:formatCode>
                <c:ptCount val="16"/>
                <c:pt idx="0">
                  <c:v>0</c:v>
                </c:pt>
                <c:pt idx="1">
                  <c:v>3.1647000000000001E-4</c:v>
                </c:pt>
                <c:pt idx="2">
                  <c:v>7.2785000000000005E-4</c:v>
                </c:pt>
                <c:pt idx="3">
                  <c:v>5.0298900000000004E-3</c:v>
                </c:pt>
                <c:pt idx="4">
                  <c:v>1.561121E-2</c:v>
                </c:pt>
                <c:pt idx="5">
                  <c:v>2.7711940000000001E-2</c:v>
                </c:pt>
                <c:pt idx="6">
                  <c:v>4.6958390000000003E-2</c:v>
                </c:pt>
                <c:pt idx="7">
                  <c:v>6.1103519999999995E-2</c:v>
                </c:pt>
                <c:pt idx="8">
                  <c:v>9.6080369999999998E-2</c:v>
                </c:pt>
                <c:pt idx="9">
                  <c:v>0.12164794000000001</c:v>
                </c:pt>
                <c:pt idx="10">
                  <c:v>0.14881425000000001</c:v>
                </c:pt>
                <c:pt idx="11">
                  <c:v>0.17390685</c:v>
                </c:pt>
                <c:pt idx="12">
                  <c:v>0.19658836000000002</c:v>
                </c:pt>
                <c:pt idx="13">
                  <c:v>0.22371521999999999</c:v>
                </c:pt>
                <c:pt idx="14">
                  <c:v>0.25116998000000001</c:v>
                </c:pt>
                <c:pt idx="15">
                  <c:v>0.28700765</c:v>
                </c:pt>
              </c:numCache>
            </c:numRef>
          </c:val>
          <c:smooth val="0"/>
        </c:ser>
        <c:dLbls>
          <c:dLblPos val="r"/>
          <c:showLegendKey val="0"/>
          <c:showVal val="1"/>
          <c:showCatName val="0"/>
          <c:showSerName val="0"/>
          <c:showPercent val="0"/>
          <c:showBubbleSize val="0"/>
        </c:dLbls>
        <c:marker val="1"/>
        <c:smooth val="0"/>
        <c:axId val="567868280"/>
        <c:axId val="567869456"/>
      </c:lineChart>
      <c:catAx>
        <c:axId val="56786828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69456"/>
        <c:crosses val="autoZero"/>
        <c:auto val="1"/>
        <c:lblAlgn val="ctr"/>
        <c:lblOffset val="100"/>
        <c:noMultiLvlLbl val="0"/>
      </c:catAx>
      <c:valAx>
        <c:axId val="567869456"/>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68280"/>
        <c:crosses val="autoZero"/>
        <c:crossBetween val="between"/>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600" b="1" i="0" baseline="0">
                <a:effectLst/>
              </a:rPr>
              <a:t>Percentage of children (aged 0-14) and adults (aged 15+) living with HIV receiving antiretroviral therapy (ART) , Western and Central Africa, 2015</a:t>
            </a:r>
            <a:endParaRPr lang="en-US" sz="1600">
              <a:effectLst/>
            </a:endParaRP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stockChart>
        <c:ser>
          <c:idx val="0"/>
          <c:order val="0"/>
          <c:tx>
            <c:strRef>
              <c:f>'ART Gap'!$B$35</c:f>
              <c:strCache>
                <c:ptCount val="1"/>
                <c:pt idx="0">
                  <c:v>Percent of children (0-14) living with HIV receiving ART</c:v>
                </c:pt>
              </c:strCache>
            </c:strRef>
          </c:tx>
          <c:spPr>
            <a:ln w="25400" cap="rnd">
              <a:noFill/>
              <a:round/>
            </a:ln>
            <a:effectLst/>
          </c:spPr>
          <c:marker>
            <c:symbol val="circle"/>
            <c:size val="6"/>
            <c:spPr>
              <a:solidFill>
                <a:schemeClr val="accent1"/>
              </a:solidFill>
              <a:ln w="15875">
                <a:solidFill>
                  <a:schemeClr val="accent1"/>
                </a:solidFill>
                <a:round/>
              </a:ln>
              <a:effectLst/>
            </c:spPr>
          </c:marker>
          <c:dLbls>
            <c:dLbl>
              <c:idx val="6"/>
              <c:layout>
                <c:manualLayout>
                  <c:x val="-1.3142249849692467E-3"/>
                  <c:y val="-9.0406419567651709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1.3142249849691986E-3"/>
                  <c:y val="1.130080244595635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'ART Gap'!$A$36:$A$55</c:f>
              <c:strCache>
                <c:ptCount val="20"/>
                <c:pt idx="0">
                  <c:v>Gabon</c:v>
                </c:pt>
                <c:pt idx="1">
                  <c:v>Cabo Verde</c:v>
                </c:pt>
                <c:pt idx="2">
                  <c:v>Benin</c:v>
                </c:pt>
                <c:pt idx="3">
                  <c:v>Togo</c:v>
                </c:pt>
                <c:pt idx="4">
                  <c:v>Burkina Faso</c:v>
                </c:pt>
                <c:pt idx="5">
                  <c:v>Ghana</c:v>
                </c:pt>
                <c:pt idx="6">
                  <c:v>Central African Republic</c:v>
                </c:pt>
                <c:pt idx="7">
                  <c:v>Senegal</c:v>
                </c:pt>
                <c:pt idx="8">
                  <c:v>Cote dIvoire</c:v>
                </c:pt>
                <c:pt idx="9">
                  <c:v>Gambia</c:v>
                </c:pt>
                <c:pt idx="10">
                  <c:v>Mali</c:v>
                </c:pt>
                <c:pt idx="11">
                  <c:v>Democratic Republic of the Congo</c:v>
                </c:pt>
                <c:pt idx="12">
                  <c:v>Guinea</c:v>
                </c:pt>
                <c:pt idx="13">
                  <c:v>Chad</c:v>
                </c:pt>
                <c:pt idx="14">
                  <c:v>Cameroon</c:v>
                </c:pt>
                <c:pt idx="15">
                  <c:v>Niger</c:v>
                </c:pt>
                <c:pt idx="16">
                  <c:v>Sierra Leone</c:v>
                </c:pt>
                <c:pt idx="17">
                  <c:v>Mauritania</c:v>
                </c:pt>
                <c:pt idx="18">
                  <c:v>Equatorial Guinea</c:v>
                </c:pt>
                <c:pt idx="19">
                  <c:v>Liberia</c:v>
                </c:pt>
              </c:strCache>
            </c:strRef>
          </c:cat>
          <c:val>
            <c:numRef>
              <c:f>'ART Gap'!$B$36:$B$55</c:f>
              <c:numCache>
                <c:formatCode>0%</c:formatCode>
                <c:ptCount val="20"/>
                <c:pt idx="0">
                  <c:v>0.52043905999999995</c:v>
                </c:pt>
                <c:pt idx="1">
                  <c:v>0.47445255000000003</c:v>
                </c:pt>
                <c:pt idx="2">
                  <c:v>0.38784948000000002</c:v>
                </c:pt>
                <c:pt idx="3">
                  <c:v>0.33812471999999999</c:v>
                </c:pt>
                <c:pt idx="4">
                  <c:v>0.30534252000000001</c:v>
                </c:pt>
                <c:pt idx="5">
                  <c:v>0.26559724000000001</c:v>
                </c:pt>
                <c:pt idx="6">
                  <c:v>0.25455507999999999</c:v>
                </c:pt>
                <c:pt idx="7">
                  <c:v>0.2478525</c:v>
                </c:pt>
                <c:pt idx="8">
                  <c:v>0.23954883999999999</c:v>
                </c:pt>
                <c:pt idx="9">
                  <c:v>0.23856209</c:v>
                </c:pt>
                <c:pt idx="10">
                  <c:v>0.22609655000000001</c:v>
                </c:pt>
                <c:pt idx="11">
                  <c:v>0.21893025999999999</c:v>
                </c:pt>
                <c:pt idx="12">
                  <c:v>0.21832692000000001</c:v>
                </c:pt>
                <c:pt idx="13">
                  <c:v>0.21627409</c:v>
                </c:pt>
                <c:pt idx="14">
                  <c:v>0.18323607</c:v>
                </c:pt>
                <c:pt idx="15">
                  <c:v>0.15582221000000002</c:v>
                </c:pt>
                <c:pt idx="16">
                  <c:v>0.13083049000000002</c:v>
                </c:pt>
                <c:pt idx="17">
                  <c:v>0.12519935999999998</c:v>
                </c:pt>
                <c:pt idx="18">
                  <c:v>0.10363790000000001</c:v>
                </c:pt>
                <c:pt idx="19">
                  <c:v>0.1007772</c:v>
                </c:pt>
              </c:numCache>
            </c:numRef>
          </c:val>
          <c:smooth val="0"/>
        </c:ser>
        <c:ser>
          <c:idx val="1"/>
          <c:order val="1"/>
          <c:tx>
            <c:strRef>
              <c:f>'ART Gap'!$C$35</c:f>
              <c:strCache>
                <c:ptCount val="1"/>
                <c:pt idx="0">
                  <c:v>Percent of adults (15+) living with HIV receiving ART</c:v>
                </c:pt>
              </c:strCache>
            </c:strRef>
          </c:tx>
          <c:spPr>
            <a:ln w="25400" cap="rnd">
              <a:noFill/>
              <a:round/>
            </a:ln>
            <a:effectLst/>
          </c:spPr>
          <c:marker>
            <c:symbol val="circle"/>
            <c:size val="6"/>
            <c:spPr>
              <a:solidFill>
                <a:srgbClr val="92D050"/>
              </a:solidFill>
              <a:ln w="15875">
                <a:solidFill>
                  <a:srgbClr val="92D050"/>
                </a:solidFill>
                <a:round/>
              </a:ln>
              <a:effectLst/>
            </c:spPr>
          </c:marker>
          <c:dLbls>
            <c:dLbl>
              <c:idx val="6"/>
              <c:layout>
                <c:manualLayout>
                  <c:x val="-4.8187692780531593E-17"/>
                  <c:y val="4.5203209783825438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2.6284499699383971E-3"/>
                  <c:y val="-1.130080244595635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'ART Gap'!$A$36:$A$55</c:f>
              <c:strCache>
                <c:ptCount val="20"/>
                <c:pt idx="0">
                  <c:v>Gabon</c:v>
                </c:pt>
                <c:pt idx="1">
                  <c:v>Cabo Verde</c:v>
                </c:pt>
                <c:pt idx="2">
                  <c:v>Benin</c:v>
                </c:pt>
                <c:pt idx="3">
                  <c:v>Togo</c:v>
                </c:pt>
                <c:pt idx="4">
                  <c:v>Burkina Faso</c:v>
                </c:pt>
                <c:pt idx="5">
                  <c:v>Ghana</c:v>
                </c:pt>
                <c:pt idx="6">
                  <c:v>Central African Republic</c:v>
                </c:pt>
                <c:pt idx="7">
                  <c:v>Senegal</c:v>
                </c:pt>
                <c:pt idx="8">
                  <c:v>Cote dIvoire</c:v>
                </c:pt>
                <c:pt idx="9">
                  <c:v>Gambia</c:v>
                </c:pt>
                <c:pt idx="10">
                  <c:v>Mali</c:v>
                </c:pt>
                <c:pt idx="11">
                  <c:v>Democratic Republic of the Congo</c:v>
                </c:pt>
                <c:pt idx="12">
                  <c:v>Guinea</c:v>
                </c:pt>
                <c:pt idx="13">
                  <c:v>Chad</c:v>
                </c:pt>
                <c:pt idx="14">
                  <c:v>Cameroon</c:v>
                </c:pt>
                <c:pt idx="15">
                  <c:v>Niger</c:v>
                </c:pt>
                <c:pt idx="16">
                  <c:v>Sierra Leone</c:v>
                </c:pt>
                <c:pt idx="17">
                  <c:v>Mauritania</c:v>
                </c:pt>
                <c:pt idx="18">
                  <c:v>Equatorial Guinea</c:v>
                </c:pt>
                <c:pt idx="19">
                  <c:v>Liberia</c:v>
                </c:pt>
              </c:strCache>
            </c:strRef>
          </c:cat>
          <c:val>
            <c:numRef>
              <c:f>'ART Gap'!$C$36:$C$55</c:f>
              <c:numCache>
                <c:formatCode>0%</c:formatCode>
                <c:ptCount val="20"/>
                <c:pt idx="0">
                  <c:v>0.58257848999999995</c:v>
                </c:pt>
                <c:pt idx="1">
                  <c:v>0.41801685</c:v>
                </c:pt>
                <c:pt idx="2">
                  <c:v>0.49381123000000005</c:v>
                </c:pt>
                <c:pt idx="3">
                  <c:v>0.41706097999999997</c:v>
                </c:pt>
                <c:pt idx="4">
                  <c:v>0.57032114999999994</c:v>
                </c:pt>
                <c:pt idx="5">
                  <c:v>0.34811805000000001</c:v>
                </c:pt>
                <c:pt idx="6">
                  <c:v>0.23688662999999999</c:v>
                </c:pt>
                <c:pt idx="7">
                  <c:v>0.41910240999999998</c:v>
                </c:pt>
                <c:pt idx="8">
                  <c:v>0.35400106999999997</c:v>
                </c:pt>
                <c:pt idx="9">
                  <c:v>0.24556703999999999</c:v>
                </c:pt>
                <c:pt idx="10">
                  <c:v>0.28749266000000001</c:v>
                </c:pt>
                <c:pt idx="11">
                  <c:v>0.34046480000000001</c:v>
                </c:pt>
                <c:pt idx="12">
                  <c:v>0.29141504000000001</c:v>
                </c:pt>
                <c:pt idx="13">
                  <c:v>0.37731917999999998</c:v>
                </c:pt>
                <c:pt idx="14">
                  <c:v>0.27761545999999998</c:v>
                </c:pt>
                <c:pt idx="15">
                  <c:v>0.27803597000000002</c:v>
                </c:pt>
                <c:pt idx="16">
                  <c:v>0.28853653000000001</c:v>
                </c:pt>
                <c:pt idx="17">
                  <c:v>0.18507198999999999</c:v>
                </c:pt>
                <c:pt idx="18">
                  <c:v>0.33020338000000005</c:v>
                </c:pt>
                <c:pt idx="19">
                  <c:v>0.26578098</c:v>
                </c:pt>
              </c:numCache>
            </c:numRef>
          </c:val>
          <c:smooth val="0"/>
        </c:ser>
        <c:dLbls>
          <c:showLegendKey val="0"/>
          <c:showVal val="1"/>
          <c:showCatName val="0"/>
          <c:showSerName val="0"/>
          <c:showPercent val="0"/>
          <c:showBubbleSize val="0"/>
        </c:dLbls>
        <c:hiLowLines>
          <c:spPr>
            <a:ln w="22225" cap="rnd" cmpd="sng" algn="ctr">
              <a:solidFill>
                <a:schemeClr val="dk1">
                  <a:lumMod val="50000"/>
                  <a:lumOff val="50000"/>
                </a:schemeClr>
              </a:solidFill>
              <a:prstDash val="sysDot"/>
              <a:round/>
            </a:ln>
            <a:effectLst/>
          </c:spPr>
        </c:hiLowLines>
        <c:axId val="726499496"/>
        <c:axId val="726497536"/>
      </c:stockChart>
      <c:catAx>
        <c:axId val="726499496"/>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out"/>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497536"/>
        <c:crosses val="autoZero"/>
        <c:auto val="1"/>
        <c:lblAlgn val="ctr"/>
        <c:lblOffset val="100"/>
        <c:noMultiLvlLbl val="0"/>
      </c:catAx>
      <c:valAx>
        <c:axId val="726497536"/>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0"/>
        <c:majorTickMark val="out"/>
        <c:minorTickMark val="none"/>
        <c:tickLblPos val="nextTo"/>
        <c:spPr>
          <a:noFill/>
          <a:ln>
            <a:solidFill>
              <a:schemeClr val="bg2"/>
            </a:solid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499496"/>
        <c:crosses val="autoZero"/>
        <c:crossBetween val="between"/>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3175" cap="flat" cmpd="sng" algn="ctr">
      <a:solidFill>
        <a:schemeClr val="bg2"/>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600" b="1" i="0" u="none" strike="noStrike" cap="none" normalizeH="0" baseline="0">
                <a:effectLst/>
              </a:rPr>
              <a:t>Percentage of infants born to pregnant women living with HIV receiving a virological test for HIV within 2 months of birth (early infant diagnosis)</a:t>
            </a:r>
            <a:r>
              <a:rPr lang="en-US" baseline="0"/>
              <a:t>, by UNICEF Regions, 2009-2015</a:t>
            </a:r>
            <a:endParaRPr lang="en-US"/>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'PMTCT_EID_All Regions'!$B$33</c:f>
              <c:strCache>
                <c:ptCount val="1"/>
                <c:pt idx="0">
                  <c:v>2009</c:v>
                </c:pt>
              </c:strCache>
            </c:strRef>
          </c:tx>
          <c:spPr>
            <a:solidFill>
              <a:schemeClr val="accent4">
                <a:tint val="48000"/>
              </a:schemeClr>
            </a:solidFill>
            <a:ln>
              <a:noFill/>
            </a:ln>
            <a:effectLst/>
          </c:spPr>
          <c:invertIfNegative val="0"/>
          <c:dLbls>
            <c:delete val="1"/>
          </c:dLbls>
          <c:cat>
            <c:strRef>
              <c:f>'PMTCT_EID_All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'PMTCT_EID_All Regions'!$B$34:$B$42</c:f>
              <c:numCache>
                <c:formatCode>0%</c:formatCode>
                <c:ptCount val="9"/>
                <c:pt idx="0">
                  <c:v>0.20933013576660361</c:v>
                </c:pt>
                <c:pt idx="1">
                  <c:v>6.8268124393759108E-2</c:v>
                </c:pt>
                <c:pt idx="2">
                  <c:v>1.0184595798854232E-2</c:v>
                </c:pt>
                <c:pt idx="3">
                  <c:v>0.23550518471010085</c:v>
                </c:pt>
                <c:pt idx="4">
                  <c:v>1.435480684200623E-2</c:v>
                </c:pt>
                <c:pt idx="5">
                  <c:v>0.24110416217381928</c:v>
                </c:pt>
                <c:pt idx="6">
                  <c:v>0.144767422475793</c:v>
                </c:pt>
                <c:pt idx="7">
                  <c:v>0.144767422475793</c:v>
                </c:pt>
                <c:pt idx="8">
                  <c:v>0.15072059796826656</c:v>
                </c:pt>
              </c:numCache>
            </c:numRef>
          </c:val>
        </c:ser>
        <c:ser>
          <c:idx val="1"/>
          <c:order val="1"/>
          <c:tx>
            <c:strRef>
              <c:f>'PMTCT_EID_All Regions'!$C$33</c:f>
              <c:strCache>
                <c:ptCount val="1"/>
                <c:pt idx="0">
                  <c:v>2010</c:v>
                </c:pt>
              </c:strCache>
            </c:strRef>
          </c:tx>
          <c:spPr>
            <a:solidFill>
              <a:schemeClr val="accent4">
                <a:tint val="65000"/>
              </a:schemeClr>
            </a:solidFill>
            <a:ln>
              <a:noFill/>
            </a:ln>
            <a:effectLst/>
          </c:spPr>
          <c:invertIfNegative val="0"/>
          <c:dLbls>
            <c:delete val="1"/>
          </c:dLbls>
          <c:cat>
            <c:strRef>
              <c:f>'PMTCT_EID_All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'PMTCT_EID_All Regions'!$C$34:$C$42</c:f>
              <c:numCache>
                <c:formatCode>0%</c:formatCode>
                <c:ptCount val="9"/>
                <c:pt idx="0">
                  <c:v>0.42383588289295487</c:v>
                </c:pt>
                <c:pt idx="1">
                  <c:v>7.8363115730247429E-2</c:v>
                </c:pt>
                <c:pt idx="2">
                  <c:v>7.6598311218335338E-2</c:v>
                </c:pt>
                <c:pt idx="3">
                  <c:v>0.34637458353980904</c:v>
                </c:pt>
                <c:pt idx="4">
                  <c:v>3.5238835321167852E-2</c:v>
                </c:pt>
                <c:pt idx="5">
                  <c:v>0.16343660733904636</c:v>
                </c:pt>
                <c:pt idx="6">
                  <c:v>0.32452841796688264</c:v>
                </c:pt>
                <c:pt idx="7">
                  <c:v>0.33562724794134763</c:v>
                </c:pt>
                <c:pt idx="8">
                  <c:v>0.31611366472429547</c:v>
                </c:pt>
              </c:numCache>
            </c:numRef>
          </c:val>
        </c:ser>
        <c:ser>
          <c:idx val="2"/>
          <c:order val="2"/>
          <c:tx>
            <c:strRef>
              <c:f>'PMTCT_EID_All Regions'!$D$33</c:f>
              <c:strCache>
                <c:ptCount val="1"/>
                <c:pt idx="0">
                  <c:v>2011</c:v>
                </c:pt>
              </c:strCache>
            </c:strRef>
          </c:tx>
          <c:spPr>
            <a:solidFill>
              <a:schemeClr val="accent4">
                <a:tint val="83000"/>
              </a:schemeClr>
            </a:solidFill>
            <a:ln>
              <a:noFill/>
            </a:ln>
            <a:effectLst/>
          </c:spPr>
          <c:invertIfNegative val="0"/>
          <c:dLbls>
            <c:delete val="1"/>
          </c:dLbls>
          <c:cat>
            <c:strRef>
              <c:f>'PMTCT_EID_All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'PMTCT_EID_All Regions'!$D$34:$D$42</c:f>
              <c:numCache>
                <c:formatCode>0%</c:formatCode>
                <c:ptCount val="9"/>
                <c:pt idx="0">
                  <c:v>0.46376605542372329</c:v>
                </c:pt>
                <c:pt idx="1">
                  <c:v>7.9405071038511132E-2</c:v>
                </c:pt>
                <c:pt idx="2">
                  <c:v>7.5127334465195247E-2</c:v>
                </c:pt>
                <c:pt idx="3">
                  <c:v>0.29998709732914713</c:v>
                </c:pt>
                <c:pt idx="4">
                  <c:v>3.6191090835206566E-2</c:v>
                </c:pt>
                <c:pt idx="5">
                  <c:v>0.29963450551790211</c:v>
                </c:pt>
                <c:pt idx="6">
                  <c:v>0.3564138471412972</c:v>
                </c:pt>
                <c:pt idx="7">
                  <c:v>0.36836134057748565</c:v>
                </c:pt>
                <c:pt idx="8">
                  <c:v>0.34543333598247006</c:v>
                </c:pt>
              </c:numCache>
            </c:numRef>
          </c:val>
        </c:ser>
        <c:ser>
          <c:idx val="3"/>
          <c:order val="3"/>
          <c:tx>
            <c:strRef>
              <c:f>'PMTCT_EID_All Regions'!$E$33</c:f>
              <c:strCache>
                <c:ptCount val="1"/>
                <c:pt idx="0">
                  <c:v>2012</c:v>
                </c:pt>
              </c:strCache>
            </c:strRef>
          </c:tx>
          <c:spPr>
            <a:solidFill>
              <a:schemeClr val="accent4"/>
            </a:solidFill>
            <a:ln>
              <a:noFill/>
            </a:ln>
            <a:effectLst/>
          </c:spPr>
          <c:invertIfNegative val="0"/>
          <c:dLbls>
            <c:delete val="1"/>
          </c:dLbls>
          <c:cat>
            <c:strRef>
              <c:f>'PMTCT_EID_All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'PMTCT_EID_All Regions'!$E$34:$E$42</c:f>
              <c:numCache>
                <c:formatCode>0%</c:formatCode>
                <c:ptCount val="9"/>
                <c:pt idx="0">
                  <c:v>0.51763054326754221</c:v>
                </c:pt>
                <c:pt idx="1">
                  <c:v>9.8282288606625537E-2</c:v>
                </c:pt>
                <c:pt idx="2">
                  <c:v>0.13969404186795492</c:v>
                </c:pt>
                <c:pt idx="3">
                  <c:v>0.3157716268487275</c:v>
                </c:pt>
                <c:pt idx="4">
                  <c:v>3.7922090877557088E-2</c:v>
                </c:pt>
                <c:pt idx="5">
                  <c:v>0.29789164277678992</c:v>
                </c:pt>
                <c:pt idx="6">
                  <c:v>0.40749157420108051</c:v>
                </c:pt>
                <c:pt idx="7">
                  <c:v>0.42002851541024433</c:v>
                </c:pt>
                <c:pt idx="8">
                  <c:v>0.39304910045619684</c:v>
                </c:pt>
              </c:numCache>
            </c:numRef>
          </c:val>
        </c:ser>
        <c:ser>
          <c:idx val="4"/>
          <c:order val="4"/>
          <c:tx>
            <c:strRef>
              <c:f>'PMTCT_EID_All Regions'!$F$33</c:f>
              <c:strCache>
                <c:ptCount val="1"/>
                <c:pt idx="0">
                  <c:v>2013</c:v>
                </c:pt>
              </c:strCache>
            </c:strRef>
          </c:tx>
          <c:spPr>
            <a:solidFill>
              <a:schemeClr val="accent4">
                <a:shade val="82000"/>
              </a:schemeClr>
            </a:solidFill>
            <a:ln>
              <a:noFill/>
            </a:ln>
            <a:effectLst/>
          </c:spPr>
          <c:invertIfNegative val="0"/>
          <c:dLbls>
            <c:delete val="1"/>
          </c:dLbls>
          <c:cat>
            <c:strRef>
              <c:f>'PMTCT_EID_All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'PMTCT_EID_All Regions'!$F$34:$F$42</c:f>
              <c:numCache>
                <c:formatCode>0%</c:formatCode>
                <c:ptCount val="9"/>
                <c:pt idx="0">
                  <c:v>0.49119860280692079</c:v>
                </c:pt>
                <c:pt idx="1">
                  <c:v>0.10456480569653814</c:v>
                </c:pt>
                <c:pt idx="2">
                  <c:v>0.19060665362035226</c:v>
                </c:pt>
                <c:pt idx="3">
                  <c:v>0.24970747353264625</c:v>
                </c:pt>
                <c:pt idx="4">
                  <c:v>3.9730659736007166E-2</c:v>
                </c:pt>
                <c:pt idx="5">
                  <c:v>0.37614575928766508</c:v>
                </c:pt>
                <c:pt idx="6">
                  <c:v>0.39066774535610671</c:v>
                </c:pt>
                <c:pt idx="7">
                  <c:v>0.40183009368825362</c:v>
                </c:pt>
                <c:pt idx="8">
                  <c:v>0.37863176874278959</c:v>
                </c:pt>
              </c:numCache>
            </c:numRef>
          </c:val>
        </c:ser>
        <c:ser>
          <c:idx val="5"/>
          <c:order val="5"/>
          <c:tx>
            <c:strRef>
              <c:f>'PMTCT_EID_All Regions'!$G$33</c:f>
              <c:strCache>
                <c:ptCount val="1"/>
                <c:pt idx="0">
                  <c:v>2014</c:v>
                </c:pt>
              </c:strCache>
            </c:strRef>
          </c:tx>
          <c:spPr>
            <a:solidFill>
              <a:schemeClr val="accent4">
                <a:shade val="65000"/>
              </a:schemeClr>
            </a:solidFill>
            <a:ln>
              <a:noFill/>
            </a:ln>
            <a:effectLst/>
          </c:spPr>
          <c:invertIfNegative val="0"/>
          <c:dLbls>
            <c:delete val="1"/>
          </c:dLbls>
          <c:cat>
            <c:strRef>
              <c:f>'PMTCT_EID_All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'PMTCT_EID_All Regions'!$G$34:$G$42</c:f>
              <c:numCache>
                <c:formatCode>0%</c:formatCode>
                <c:ptCount val="9"/>
                <c:pt idx="0">
                  <c:v>0.60654532467112032</c:v>
                </c:pt>
                <c:pt idx="1">
                  <c:v>0.12967966851028667</c:v>
                </c:pt>
                <c:pt idx="2">
                  <c:v>8.2943013270882118E-2</c:v>
                </c:pt>
                <c:pt idx="3">
                  <c:v>0.22981077079262854</c:v>
                </c:pt>
                <c:pt idx="4">
                  <c:v>6.1920120506795427E-2</c:v>
                </c:pt>
                <c:pt idx="5">
                  <c:v>0.4585403133358808</c:v>
                </c:pt>
                <c:pt idx="6">
                  <c:v>0.48583747567930757</c:v>
                </c:pt>
                <c:pt idx="7">
                  <c:v>0.49866251489854224</c:v>
                </c:pt>
                <c:pt idx="8">
                  <c:v>0.46707072046750631</c:v>
                </c:pt>
              </c:numCache>
            </c:numRef>
          </c:val>
        </c:ser>
        <c:ser>
          <c:idx val="6"/>
          <c:order val="6"/>
          <c:tx>
            <c:strRef>
              <c:f>'PMTCT_EID_All Regions'!$H$33</c:f>
              <c:strCache>
                <c:ptCount val="1"/>
                <c:pt idx="0">
                  <c:v>2015</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'PMTCT_EID_All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'PMTCT_EID_All Regions'!$H$34:$H$42</c:f>
              <c:numCache>
                <c:formatCode>0%</c:formatCode>
                <c:ptCount val="9"/>
                <c:pt idx="0">
                  <c:v>0.60305468827435826</c:v>
                </c:pt>
                <c:pt idx="1">
                  <c:v>0.14623371685661782</c:v>
                </c:pt>
                <c:pt idx="2">
                  <c:v>8.9398280802292257E-2</c:v>
                </c:pt>
                <c:pt idx="3">
                  <c:v>0.28158560378579545</c:v>
                </c:pt>
                <c:pt idx="4">
                  <c:v>0.15375867236904481</c:v>
                </c:pt>
                <c:pt idx="5">
                  <c:v>0.47785412056985366</c:v>
                </c:pt>
                <c:pt idx="6">
                  <c:v>0.49562953068005777</c:v>
                </c:pt>
                <c:pt idx="7">
                  <c:v>0.50522568453231786</c:v>
                </c:pt>
                <c:pt idx="8">
                  <c:v>0.47215638561684237</c:v>
                </c:pt>
              </c:numCache>
            </c:numRef>
          </c:val>
        </c:ser>
        <c:dLbls>
          <c:dLblPos val="outEnd"/>
          <c:showLegendKey val="0"/>
          <c:showVal val="1"/>
          <c:showCatName val="0"/>
          <c:showSerName val="0"/>
          <c:showPercent val="0"/>
          <c:showBubbleSize val="0"/>
        </c:dLbls>
        <c:gapWidth val="120"/>
        <c:overlap val="-10"/>
        <c:axId val="726484992"/>
        <c:axId val="726482640"/>
      </c:barChart>
      <c:catAx>
        <c:axId val="726484992"/>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482640"/>
        <c:crosses val="autoZero"/>
        <c:auto val="1"/>
        <c:lblAlgn val="ctr"/>
        <c:lblOffset val="100"/>
        <c:noMultiLvlLbl val="0"/>
      </c:catAx>
      <c:valAx>
        <c:axId val="726482640"/>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484992"/>
        <c:crosses val="autoZero"/>
        <c:crossBetween val="between"/>
        <c:majorUnit val="0.2"/>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600" b="1" i="0" u="none" strike="noStrike" kern="1200" cap="none" spc="0" normalizeH="0" baseline="0">
                <a:solidFill>
                  <a:sysClr val="windowText" lastClr="000000">
                    <a:lumMod val="50000"/>
                    <a:lumOff val="50000"/>
                  </a:sysClr>
                </a:solidFill>
                <a:latin typeface="+mj-lt"/>
                <a:ea typeface="+mj-ea"/>
                <a:cs typeface="+mj-cs"/>
              </a:defRPr>
            </a:pPr>
            <a:r>
              <a:rPr lang="en-US" sz="1600" b="1" i="0" u="none" strike="noStrike" kern="1200" cap="none" spc="0" normalizeH="0" baseline="0">
                <a:solidFill>
                  <a:sysClr val="windowText" lastClr="000000">
                    <a:lumMod val="50000"/>
                    <a:lumOff val="50000"/>
                  </a:sysClr>
                </a:solidFill>
                <a:latin typeface="+mj-lt"/>
                <a:ea typeface="+mj-ea"/>
                <a:cs typeface="+mj-cs"/>
              </a:rPr>
              <a:t>Percentage of infants born to pregnant women living with HIV receiving a virological test for HIV within 2 months of birth, Western and Central Africa, 2015</a:t>
            </a:r>
          </a:p>
        </c:rich>
      </c:tx>
      <c:layout/>
      <c:overlay val="0"/>
      <c:spPr>
        <a:noFill/>
        <a:ln>
          <a:noFill/>
        </a:ln>
        <a:effectLst/>
      </c:spPr>
      <c:txPr>
        <a:bodyPr rot="0" spcFirstLastPara="1" vertOverflow="ellipsis" vert="horz" wrap="square" anchor="ctr" anchorCtr="1"/>
        <a:lstStyle/>
        <a:p>
          <a:pPr algn="ctr" rtl="0">
            <a:defRPr sz="1600" b="1" i="0" u="none" strike="noStrike" kern="1200" cap="none" spc="0" normalizeH="0" baseline="0">
              <a:solidFill>
                <a:sysClr val="windowText" lastClr="000000">
                  <a:lumMod val="50000"/>
                  <a:lumOff val="50000"/>
                </a:sysClr>
              </a:solidFill>
              <a:latin typeface="+mj-lt"/>
              <a:ea typeface="+mj-ea"/>
              <a:cs typeface="+mj-cs"/>
            </a:defRPr>
          </a:pPr>
          <a:endParaRPr lang="en-US"/>
        </a:p>
      </c:txPr>
    </c:title>
    <c:autoTitleDeleted val="0"/>
    <c:plotArea>
      <c:layout/>
      <c:lineChart>
        <c:grouping val="standard"/>
        <c:varyColors val="0"/>
        <c:ser>
          <c:idx val="0"/>
          <c:order val="0"/>
          <c:tx>
            <c:strRef>
              <c:f>EID_GP!$B$31</c:f>
              <c:strCache>
                <c:ptCount val="1"/>
                <c:pt idx="0">
                  <c:v>EID</c:v>
                </c:pt>
              </c:strCache>
            </c:strRef>
          </c:tx>
          <c:spPr>
            <a:ln w="22225" cap="rnd">
              <a:noFill/>
              <a:round/>
            </a:ln>
            <a:effectLst/>
          </c:spPr>
          <c:marker>
            <c:symbol val="circle"/>
            <c:size val="6"/>
            <c:spPr>
              <a:solidFill>
                <a:schemeClr val="accent1"/>
              </a:solidFill>
              <a:ln w="3175">
                <a:solidFill>
                  <a:schemeClr val="accent1"/>
                </a:solidFill>
                <a:round/>
              </a:ln>
              <a:effectLst/>
            </c:spPr>
          </c:marker>
          <c:dLbls>
            <c:dLbl>
              <c:idx val="18"/>
              <c:layout/>
              <c:tx>
                <c:rich>
                  <a:bodyPr/>
                  <a:lstStyle/>
                  <a:p>
                    <a:r>
                      <a:rPr lang="en-US"/>
                      <a:t>&lt;1%</a:t>
                    </a:r>
                  </a:p>
                </c:rich>
              </c:tx>
              <c:dLblPos val="r"/>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errBars>
            <c:errDir val="y"/>
            <c:errBarType val="both"/>
            <c:errValType val="cust"/>
            <c:noEndCap val="0"/>
            <c:plus>
              <c:numRef>
                <c:f>EID_GP!$F$32:$F$49</c:f>
                <c:numCache>
                  <c:formatCode>General</c:formatCode>
                  <c:ptCount val="18"/>
                  <c:pt idx="0">
                    <c:v>0.1561111111111112</c:v>
                  </c:pt>
                  <c:pt idx="1">
                    <c:v>0.12045313819307629</c:v>
                  </c:pt>
                  <c:pt idx="2">
                    <c:v>4.9667528300204988E-2</c:v>
                  </c:pt>
                  <c:pt idx="3">
                    <c:v>5.7245695211954051E-2</c:v>
                  </c:pt>
                  <c:pt idx="4">
                    <c:v>5.4995727297568797E-2</c:v>
                  </c:pt>
                  <c:pt idx="5">
                    <c:v>5.9094502302722784E-2</c:v>
                  </c:pt>
                  <c:pt idx="6">
                    <c:v>3.0267289317644164E-2</c:v>
                  </c:pt>
                  <c:pt idx="7">
                    <c:v>3.4943181818181818E-2</c:v>
                  </c:pt>
                  <c:pt idx="8">
                    <c:v>3.5123266208930443E-2</c:v>
                  </c:pt>
                  <c:pt idx="9">
                    <c:v>1.9647459009574264E-2</c:v>
                  </c:pt>
                  <c:pt idx="10">
                    <c:v>2.3472386550131674E-2</c:v>
                  </c:pt>
                  <c:pt idx="11">
                    <c:v>1.5523255813953488E-2</c:v>
                  </c:pt>
                  <c:pt idx="12">
                    <c:v>2.758108342819568E-2</c:v>
                  </c:pt>
                  <c:pt idx="13">
                    <c:v>9.1243463366493804E-3</c:v>
                  </c:pt>
                  <c:pt idx="14">
                    <c:v>7.4268483359392415E-3</c:v>
                  </c:pt>
                  <c:pt idx="15">
                    <c:v>6.806258257628886E-3</c:v>
                  </c:pt>
                  <c:pt idx="16">
                    <c:v>9.1955645014397333E-3</c:v>
                  </c:pt>
                  <c:pt idx="17">
                    <c:v>4.9757104356435329E-3</c:v>
                  </c:pt>
                </c:numCache>
              </c:numRef>
            </c:plus>
            <c:minus>
              <c:numRef>
                <c:f>EID_GP!$E$32:$E$49</c:f>
                <c:numCache>
                  <c:formatCode>General</c:formatCode>
                  <c:ptCount val="18"/>
                  <c:pt idx="0">
                    <c:v>0.12027186761229308</c:v>
                  </c:pt>
                  <c:pt idx="1">
                    <c:v>7.9546861806923719E-2</c:v>
                  </c:pt>
                  <c:pt idx="2">
                    <c:v>5.0332471699794989E-2</c:v>
                  </c:pt>
                  <c:pt idx="3">
                    <c:v>4.5315779467393735E-2</c:v>
                  </c:pt>
                  <c:pt idx="4">
                    <c:v>4.8892320847402915E-2</c:v>
                  </c:pt>
                  <c:pt idx="5">
                    <c:v>4.6230532438819472E-2</c:v>
                  </c:pt>
                  <c:pt idx="6">
                    <c:v>3.0876095365575729E-2</c:v>
                  </c:pt>
                  <c:pt idx="7">
                    <c:v>3.0077223504349382E-2</c:v>
                  </c:pt>
                  <c:pt idx="8">
                    <c:v>3.1885023165598575E-2</c:v>
                  </c:pt>
                  <c:pt idx="9">
                    <c:v>1.5911130660202971E-2</c:v>
                  </c:pt>
                  <c:pt idx="10">
                    <c:v>2.0774606629288081E-2</c:v>
                  </c:pt>
                  <c:pt idx="11">
                    <c:v>1.5497400322133995E-2</c:v>
                  </c:pt>
                  <c:pt idx="12">
                    <c:v>2.0556213947236945E-2</c:v>
                  </c:pt>
                  <c:pt idx="13">
                    <c:v>8.6413212555317281E-3</c:v>
                  </c:pt>
                  <c:pt idx="14">
                    <c:v>5.7538840425008717E-3</c:v>
                  </c:pt>
                  <c:pt idx="15">
                    <c:v>5.5407633763117914E-3</c:v>
                  </c:pt>
                  <c:pt idx="16">
                    <c:v>7.7628695239471968E-3</c:v>
                  </c:pt>
                  <c:pt idx="17">
                    <c:v>4.3493644314946296E-3</c:v>
                  </c:pt>
                </c:numCache>
              </c:numRef>
            </c:minus>
            <c:spPr>
              <a:noFill/>
              <a:ln w="9525" cap="flat" cmpd="sng" algn="ctr">
                <a:solidFill>
                  <a:schemeClr val="dk1">
                    <a:lumMod val="50000"/>
                    <a:lumOff val="50000"/>
                  </a:schemeClr>
                </a:solidFill>
                <a:round/>
              </a:ln>
              <a:effectLst/>
            </c:spPr>
          </c:errBars>
          <c:cat>
            <c:strRef>
              <c:f>EID_GP!$A$32:$A$50</c:f>
              <c:strCache>
                <c:ptCount val="19"/>
                <c:pt idx="0">
                  <c:v>Cabo Verde</c:v>
                </c:pt>
                <c:pt idx="1">
                  <c:v>Benin</c:v>
                </c:pt>
                <c:pt idx="2">
                  <c:v>Côte d'Ivoire</c:v>
                </c:pt>
                <c:pt idx="3">
                  <c:v>Gabon</c:v>
                </c:pt>
                <c:pt idx="4">
                  <c:v>Burkina Faso</c:v>
                </c:pt>
                <c:pt idx="5">
                  <c:v>Ghana</c:v>
                </c:pt>
                <c:pt idx="6">
                  <c:v>Cameroon</c:v>
                </c:pt>
                <c:pt idx="7">
                  <c:v>Togo</c:v>
                </c:pt>
                <c:pt idx="8">
                  <c:v>Democratic Republic of the Congo</c:v>
                </c:pt>
                <c:pt idx="9">
                  <c:v>Central African Republic</c:v>
                </c:pt>
                <c:pt idx="10">
                  <c:v>Senegal</c:v>
                </c:pt>
                <c:pt idx="11">
                  <c:v>Gambia</c:v>
                </c:pt>
                <c:pt idx="12">
                  <c:v>Nigeria</c:v>
                </c:pt>
                <c:pt idx="13">
                  <c:v>Niger</c:v>
                </c:pt>
                <c:pt idx="14">
                  <c:v>Sierra Leone</c:v>
                </c:pt>
                <c:pt idx="15">
                  <c:v>Guinea</c:v>
                </c:pt>
                <c:pt idx="16">
                  <c:v>Chad</c:v>
                </c:pt>
                <c:pt idx="17">
                  <c:v>Mali</c:v>
                </c:pt>
                <c:pt idx="18">
                  <c:v>Liberia</c:v>
                </c:pt>
              </c:strCache>
            </c:strRef>
          </c:cat>
          <c:val>
            <c:numRef>
              <c:f>EID_GP!$B$32:$B$50</c:f>
              <c:numCache>
                <c:formatCode>0.00</c:formatCode>
                <c:ptCount val="19"/>
                <c:pt idx="0">
                  <c:v>0.51388888888888884</c:v>
                </c:pt>
                <c:pt idx="1">
                  <c:v>0.3695468618069237</c:v>
                </c:pt>
                <c:pt idx="2">
                  <c:v>0.33033247169979502</c:v>
                </c:pt>
                <c:pt idx="3">
                  <c:v>0.31581417175035192</c:v>
                </c:pt>
                <c:pt idx="4">
                  <c:v>0.30133634481460569</c:v>
                </c:pt>
                <c:pt idx="5">
                  <c:v>0.30053940906529264</c:v>
                </c:pt>
                <c:pt idx="6">
                  <c:v>0.29973271068235585</c:v>
                </c:pt>
                <c:pt idx="7">
                  <c:v>0.22500000000000001</c:v>
                </c:pt>
                <c:pt idx="8">
                  <c:v>0.17487673379106955</c:v>
                </c:pt>
                <c:pt idx="9">
                  <c:v>0.12740434332988623</c:v>
                </c:pt>
                <c:pt idx="10">
                  <c:v>0.12690355329949238</c:v>
                </c:pt>
                <c:pt idx="11">
                  <c:v>9.4476744186046513E-2</c:v>
                </c:pt>
                <c:pt idx="12">
                  <c:v>8.9692101740294516E-2</c:v>
                </c:pt>
                <c:pt idx="13">
                  <c:v>8.0699774266365695E-2</c:v>
                </c:pt>
                <c:pt idx="14">
                  <c:v>3.9256198347107439E-2</c:v>
                </c:pt>
                <c:pt idx="15">
                  <c:v>3.7210756722951842E-2</c:v>
                </c:pt>
                <c:pt idx="16">
                  <c:v>3.360599191879373E-2</c:v>
                </c:pt>
                <c:pt idx="17">
                  <c:v>2.6829575513288826E-2</c:v>
                </c:pt>
                <c:pt idx="18">
                  <c:v>0</c:v>
                </c:pt>
              </c:numCache>
            </c:numRef>
          </c:val>
          <c:smooth val="0"/>
        </c:ser>
        <c:dLbls>
          <c:dLblPos val="r"/>
          <c:showLegendKey val="0"/>
          <c:showVal val="1"/>
          <c:showCatName val="0"/>
          <c:showSerName val="0"/>
          <c:showPercent val="0"/>
          <c:showBubbleSize val="0"/>
        </c:dLbls>
        <c:marker val="1"/>
        <c:smooth val="0"/>
        <c:axId val="726482248"/>
        <c:axId val="726483032"/>
      </c:lineChart>
      <c:catAx>
        <c:axId val="726482248"/>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5400000" spcFirstLastPara="1" vertOverflow="ellipsis"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483032"/>
        <c:crosses val="autoZero"/>
        <c:auto val="1"/>
        <c:lblAlgn val="ctr"/>
        <c:lblOffset val="100"/>
        <c:noMultiLvlLbl val="0"/>
      </c:catAx>
      <c:valAx>
        <c:axId val="726483032"/>
        <c:scaling>
          <c:orientation val="minMax"/>
          <c:max val="1"/>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482248"/>
        <c:crosses val="autoZero"/>
        <c:crossBetween val="between"/>
      </c:valAx>
      <c:spPr>
        <a:pattFill prst="ltDnDiag">
          <a:fgClr>
            <a:schemeClr val="dk1">
              <a:lumMod val="15000"/>
              <a:lumOff val="85000"/>
            </a:schemeClr>
          </a:fgClr>
          <a:bgClr>
            <a:schemeClr val="lt1"/>
          </a:bgClr>
        </a:pattFill>
        <a:ln>
          <a:noFill/>
        </a:ln>
        <a:effectLst/>
      </c:spPr>
    </c:plotArea>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sz="1600" b="1" i="0" u="none" strike="noStrike" cap="none" normalizeH="0" baseline="0">
                <a:effectLst/>
              </a:rPr>
              <a:t>Percentage of infants born to pregnant women living with HIV receiving antiretroviral medicines for PMTCT</a:t>
            </a:r>
            <a:r>
              <a:rPr lang="en-US" baseline="0"/>
              <a:t>, by UNICEF Regions, 2007-2015</a:t>
            </a:r>
            <a:endParaRPr lang="en-US"/>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'PMTCT_InfantARVs_All Regions'!$B$31</c:f>
              <c:strCache>
                <c:ptCount val="1"/>
                <c:pt idx="0">
                  <c:v>2007</c:v>
                </c:pt>
              </c:strCache>
            </c:strRef>
          </c:tx>
          <c:spPr>
            <a:solidFill>
              <a:schemeClr val="accent2">
                <a:tint val="44000"/>
              </a:schemeClr>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Regions'!$B$32:$B$40</c:f>
              <c:numCache>
                <c:formatCode>0%</c:formatCode>
                <c:ptCount val="9"/>
                <c:pt idx="0">
                  <c:v>0.2626148642899685</c:v>
                </c:pt>
                <c:pt idx="1">
                  <c:v>5.4558380222311624E-2</c:v>
                </c:pt>
                <c:pt idx="2">
                  <c:v>6.8044354838709678E-3</c:v>
                </c:pt>
                <c:pt idx="3">
                  <c:v>0.29945257227006433</c:v>
                </c:pt>
                <c:pt idx="4">
                  <c:v>9.2757746530247487E-2</c:v>
                </c:pt>
                <c:pt idx="5">
                  <c:v>0.30517235702762324</c:v>
                </c:pt>
                <c:pt idx="6">
                  <c:v>0.20196038995763974</c:v>
                </c:pt>
                <c:pt idx="7">
                  <c:v>0.20658329592547053</c:v>
                </c:pt>
                <c:pt idx="8">
                  <c:v>0.20501445137026847</c:v>
                </c:pt>
              </c:numCache>
            </c:numRef>
          </c:val>
        </c:ser>
        <c:ser>
          <c:idx val="1"/>
          <c:order val="1"/>
          <c:tx>
            <c:strRef>
              <c:f>'PMTCT_InfantARVs_All Regions'!$C$31</c:f>
              <c:strCache>
                <c:ptCount val="1"/>
                <c:pt idx="0">
                  <c:v>2008</c:v>
                </c:pt>
              </c:strCache>
            </c:strRef>
          </c:tx>
          <c:spPr>
            <a:solidFill>
              <a:schemeClr val="accent2">
                <a:tint val="58000"/>
              </a:schemeClr>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Regions'!$C$32:$C$40</c:f>
              <c:numCache>
                <c:formatCode>0%</c:formatCode>
                <c:ptCount val="9"/>
                <c:pt idx="0">
                  <c:v>0.37999310602968639</c:v>
                </c:pt>
                <c:pt idx="1">
                  <c:v>0.11095455364943764</c:v>
                </c:pt>
                <c:pt idx="2">
                  <c:v>8.5102998488825257E-3</c:v>
                </c:pt>
                <c:pt idx="3">
                  <c:v>0.32865477779618407</c:v>
                </c:pt>
                <c:pt idx="4">
                  <c:v>0.20756571849418198</c:v>
                </c:pt>
                <c:pt idx="5">
                  <c:v>0.52826582618025753</c:v>
                </c:pt>
                <c:pt idx="6">
                  <c:v>0.30925372153910158</c:v>
                </c:pt>
                <c:pt idx="7">
                  <c:v>0.31313219244114859</c:v>
                </c:pt>
                <c:pt idx="8">
                  <c:v>0.31238585817014364</c:v>
                </c:pt>
              </c:numCache>
            </c:numRef>
          </c:val>
        </c:ser>
        <c:ser>
          <c:idx val="2"/>
          <c:order val="2"/>
          <c:tx>
            <c:strRef>
              <c:f>'PMTCT_InfantARVs_All Regions'!$D$31</c:f>
              <c:strCache>
                <c:ptCount val="1"/>
                <c:pt idx="0">
                  <c:v>2009</c:v>
                </c:pt>
              </c:strCache>
            </c:strRef>
          </c:tx>
          <c:spPr>
            <a:solidFill>
              <a:schemeClr val="accent2">
                <a:tint val="72000"/>
              </a:schemeClr>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Regions'!$D$32:$D$40</c:f>
              <c:numCache>
                <c:formatCode>0%</c:formatCode>
                <c:ptCount val="9"/>
                <c:pt idx="0">
                  <c:v>0.4081143812481966</c:v>
                </c:pt>
                <c:pt idx="1">
                  <c:v>0.13129349305667576</c:v>
                </c:pt>
                <c:pt idx="2">
                  <c:v>1.1571018094276617E-2</c:v>
                </c:pt>
                <c:pt idx="3">
                  <c:v>0.36726920994894036</c:v>
                </c:pt>
                <c:pt idx="4">
                  <c:v>0.23997506616703149</c:v>
                </c:pt>
                <c:pt idx="5">
                  <c:v>0.51579723147910794</c:v>
                </c:pt>
                <c:pt idx="6">
                  <c:v>0.33519229919380805</c:v>
                </c:pt>
                <c:pt idx="7">
                  <c:v>0.33859606708653806</c:v>
                </c:pt>
                <c:pt idx="8">
                  <c:v>0.33917577604331267</c:v>
                </c:pt>
              </c:numCache>
            </c:numRef>
          </c:val>
        </c:ser>
        <c:ser>
          <c:idx val="3"/>
          <c:order val="3"/>
          <c:tx>
            <c:strRef>
              <c:f>'PMTCT_InfantARVs_All Regions'!$E$31</c:f>
              <c:strCache>
                <c:ptCount val="1"/>
                <c:pt idx="0">
                  <c:v>2010</c:v>
                </c:pt>
              </c:strCache>
            </c:strRef>
          </c:tx>
          <c:spPr>
            <a:solidFill>
              <a:schemeClr val="accent2">
                <a:tint val="86000"/>
              </a:schemeClr>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Regions'!$E$32:$E$40</c:f>
              <c:numCache>
                <c:formatCode>0%</c:formatCode>
                <c:ptCount val="9"/>
                <c:pt idx="0">
                  <c:v>0.55401364814257181</c:v>
                </c:pt>
                <c:pt idx="1">
                  <c:v>0.16485103182599758</c:v>
                </c:pt>
                <c:pt idx="2">
                  <c:v>1.921470342522974E-2</c:v>
                </c:pt>
                <c:pt idx="3">
                  <c:v>0.37356341691864464</c:v>
                </c:pt>
                <c:pt idx="4">
                  <c:v>0.23485166444814237</c:v>
                </c:pt>
                <c:pt idx="5">
                  <c:v>0.51272880970185652</c:v>
                </c:pt>
                <c:pt idx="6">
                  <c:v>0.45260169918212489</c:v>
                </c:pt>
                <c:pt idx="7">
                  <c:v>0.46031114588744304</c:v>
                </c:pt>
                <c:pt idx="8">
                  <c:v>0.44479214135543677</c:v>
                </c:pt>
              </c:numCache>
            </c:numRef>
          </c:val>
        </c:ser>
        <c:ser>
          <c:idx val="4"/>
          <c:order val="4"/>
          <c:tx>
            <c:strRef>
              <c:f>'PMTCT_InfantARVs_All Regions'!$F$31</c:f>
              <c:strCache>
                <c:ptCount val="1"/>
                <c:pt idx="0">
                  <c:v>2011</c:v>
                </c:pt>
              </c:strCache>
            </c:strRef>
          </c:tx>
          <c:spPr>
            <a:solidFill>
              <a:schemeClr val="accent2"/>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Regions'!$F$32:$F$40</c:f>
              <c:numCache>
                <c:formatCode>0%</c:formatCode>
                <c:ptCount val="9"/>
                <c:pt idx="0">
                  <c:v>0.53522798899620239</c:v>
                </c:pt>
                <c:pt idx="1">
                  <c:v>0.11550604286906437</c:v>
                </c:pt>
                <c:pt idx="2">
                  <c:v>6.6023579849946404E-2</c:v>
                </c:pt>
                <c:pt idx="3">
                  <c:v>0.41286129639131181</c:v>
                </c:pt>
                <c:pt idx="4">
                  <c:v>0.24136731621168647</c:v>
                </c:pt>
                <c:pt idx="5">
                  <c:v>0.52082496317128701</c:v>
                </c:pt>
                <c:pt idx="6">
                  <c:v>0.42873576111367007</c:v>
                </c:pt>
                <c:pt idx="7">
                  <c:v>0.435132930737607</c:v>
                </c:pt>
                <c:pt idx="8">
                  <c:v>0.42616215260056062</c:v>
                </c:pt>
              </c:numCache>
            </c:numRef>
          </c:val>
        </c:ser>
        <c:ser>
          <c:idx val="5"/>
          <c:order val="5"/>
          <c:tx>
            <c:strRef>
              <c:f>'PMTCT_InfantARVs_All Regions'!$G$31</c:f>
              <c:strCache>
                <c:ptCount val="1"/>
                <c:pt idx="0">
                  <c:v>2012</c:v>
                </c:pt>
              </c:strCache>
            </c:strRef>
          </c:tx>
          <c:spPr>
            <a:solidFill>
              <a:schemeClr val="accent2">
                <a:shade val="86000"/>
              </a:schemeClr>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Regions'!$G$32:$G$40</c:f>
              <c:numCache>
                <c:formatCode>0%</c:formatCode>
                <c:ptCount val="9"/>
                <c:pt idx="0">
                  <c:v>0.62842624882260845</c:v>
                </c:pt>
                <c:pt idx="1">
                  <c:v>0.14590193520137515</c:v>
                </c:pt>
                <c:pt idx="2">
                  <c:v>9.9588477366255146E-2</c:v>
                </c:pt>
                <c:pt idx="3">
                  <c:v>0.41850220264317178</c:v>
                </c:pt>
                <c:pt idx="4">
                  <c:v>0.31275639971315544</c:v>
                </c:pt>
                <c:pt idx="5">
                  <c:v>0.58463008463008459</c:v>
                </c:pt>
                <c:pt idx="6">
                  <c:v>0.51260086335912525</c:v>
                </c:pt>
                <c:pt idx="7">
                  <c:v>0.51891257261328338</c:v>
                </c:pt>
                <c:pt idx="8">
                  <c:v>0.50133915848060984</c:v>
                </c:pt>
              </c:numCache>
            </c:numRef>
          </c:val>
        </c:ser>
        <c:ser>
          <c:idx val="6"/>
          <c:order val="6"/>
          <c:tx>
            <c:strRef>
              <c:f>'PMTCT_InfantARVs_All Regions'!$H$31</c:f>
              <c:strCache>
                <c:ptCount val="1"/>
                <c:pt idx="0">
                  <c:v>2013</c:v>
                </c:pt>
              </c:strCache>
            </c:strRef>
          </c:tx>
          <c:spPr>
            <a:solidFill>
              <a:schemeClr val="accent2">
                <a:shade val="72000"/>
              </a:schemeClr>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Regions'!$H$32:$H$40</c:f>
              <c:numCache>
                <c:formatCode>0%</c:formatCode>
                <c:ptCount val="9"/>
                <c:pt idx="0">
                  <c:v>0.6414757013958079</c:v>
                </c:pt>
                <c:pt idx="1">
                  <c:v>0.16804279741657052</c:v>
                </c:pt>
                <c:pt idx="2">
                  <c:v>0.12665066026410565</c:v>
                </c:pt>
                <c:pt idx="3">
                  <c:v>0.38634713869243792</c:v>
                </c:pt>
                <c:pt idx="4">
                  <c:v>0.26843230675167823</c:v>
                </c:pt>
                <c:pt idx="5">
                  <c:v>0.65262086871096769</c:v>
                </c:pt>
                <c:pt idx="6">
                  <c:v>0.52863817049179807</c:v>
                </c:pt>
                <c:pt idx="7">
                  <c:v>0.53649556842164881</c:v>
                </c:pt>
                <c:pt idx="8">
                  <c:v>0.51666666534672323</c:v>
                </c:pt>
              </c:numCache>
            </c:numRef>
          </c:val>
        </c:ser>
        <c:ser>
          <c:idx val="7"/>
          <c:order val="7"/>
          <c:tx>
            <c:strRef>
              <c:f>'PMTCT_InfantARVs_All Regions'!$I$31</c:f>
              <c:strCache>
                <c:ptCount val="1"/>
                <c:pt idx="0">
                  <c:v>2014</c:v>
                </c:pt>
              </c:strCache>
            </c:strRef>
          </c:tx>
          <c:spPr>
            <a:solidFill>
              <a:schemeClr val="accent2">
                <a:shade val="58000"/>
              </a:schemeClr>
            </a:solidFill>
            <a:ln>
              <a:noFill/>
            </a:ln>
            <a:effectLst/>
          </c:spPr>
          <c:invertIfNegative val="0"/>
          <c:dLbls>
            <c:delete val="1"/>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Regions'!$I$32:$I$40</c:f>
              <c:numCache>
                <c:formatCode>0%</c:formatCode>
                <c:ptCount val="9"/>
                <c:pt idx="0">
                  <c:v>0.67125122431270423</c:v>
                </c:pt>
                <c:pt idx="1">
                  <c:v>0.16857289253920074</c:v>
                </c:pt>
                <c:pt idx="2">
                  <c:v>0.12431693989071038</c:v>
                </c:pt>
                <c:pt idx="3">
                  <c:v>0.40655083392340008</c:v>
                </c:pt>
                <c:pt idx="4">
                  <c:v>0.23095476825985076</c:v>
                </c:pt>
                <c:pt idx="5">
                  <c:v>0.66230749991067284</c:v>
                </c:pt>
                <c:pt idx="6">
                  <c:v>0.55280177560956967</c:v>
                </c:pt>
                <c:pt idx="7">
                  <c:v>0.56218752025094354</c:v>
                </c:pt>
                <c:pt idx="8">
                  <c:v>0.54088290298837316</c:v>
                </c:pt>
              </c:numCache>
            </c:numRef>
          </c:val>
        </c:ser>
        <c:ser>
          <c:idx val="8"/>
          <c:order val="8"/>
          <c:tx>
            <c:strRef>
              <c:f>'PMTCT_InfantARVs_All Regions'!$J$31</c:f>
              <c:strCache>
                <c:ptCount val="1"/>
                <c:pt idx="0">
                  <c:v>2015</c:v>
                </c:pt>
              </c:strCache>
            </c:strRef>
          </c:tx>
          <c:spPr>
            <a:solidFill>
              <a:schemeClr val="accent2">
                <a:shade val="44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'PMTCT_InfantARVs_All Regions'!$A$32:$A$40</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'PMTCT_InfantARVs_All Regions'!$J$32:$J$40</c:f>
              <c:numCache>
                <c:formatCode>0%</c:formatCode>
                <c:ptCount val="9"/>
                <c:pt idx="0">
                  <c:v>0.65595161396900914</c:v>
                </c:pt>
                <c:pt idx="1">
                  <c:v>0.22609787004419976</c:v>
                </c:pt>
                <c:pt idx="2">
                  <c:v>0.13161413562559696</c:v>
                </c:pt>
                <c:pt idx="3">
                  <c:v>0.40116743779829644</c:v>
                </c:pt>
                <c:pt idx="4">
                  <c:v>0.2456249570253487</c:v>
                </c:pt>
                <c:pt idx="5">
                  <c:v>0.7265775071581313</c:v>
                </c:pt>
                <c:pt idx="6">
                  <c:v>0.55572228971196302</c:v>
                </c:pt>
                <c:pt idx="7">
                  <c:v>0.56421174036305788</c:v>
                </c:pt>
                <c:pt idx="8">
                  <c:v>0.54436884056427581</c:v>
                </c:pt>
              </c:numCache>
            </c:numRef>
          </c:val>
        </c:ser>
        <c:dLbls>
          <c:showLegendKey val="0"/>
          <c:showVal val="1"/>
          <c:showCatName val="0"/>
          <c:showSerName val="0"/>
          <c:showPercent val="0"/>
          <c:showBubbleSize val="0"/>
        </c:dLbls>
        <c:gapWidth val="120"/>
        <c:overlap val="-10"/>
        <c:axId val="726485384"/>
        <c:axId val="726488520"/>
      </c:barChart>
      <c:catAx>
        <c:axId val="726485384"/>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488520"/>
        <c:crosses val="autoZero"/>
        <c:auto val="1"/>
        <c:lblAlgn val="ctr"/>
        <c:lblOffset val="100"/>
        <c:noMultiLvlLbl val="0"/>
      </c:catAx>
      <c:valAx>
        <c:axId val="726488520"/>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485384"/>
        <c:crosses val="autoZero"/>
        <c:crossBetween val="between"/>
        <c:majorUnit val="0.2"/>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600" b="1" i="0" u="none" strike="noStrike" kern="1200" cap="none" spc="0" normalizeH="0" baseline="0">
                <a:solidFill>
                  <a:sysClr val="windowText" lastClr="000000">
                    <a:lumMod val="50000"/>
                    <a:lumOff val="50000"/>
                  </a:sysClr>
                </a:solidFill>
                <a:latin typeface="+mj-lt"/>
                <a:ea typeface="+mj-ea"/>
                <a:cs typeface="+mj-cs"/>
              </a:defRPr>
            </a:pPr>
            <a:r>
              <a:rPr lang="en-US" sz="1600" b="1" i="0" u="none" strike="noStrike" kern="1200" cap="none" spc="0" normalizeH="0" baseline="0">
                <a:solidFill>
                  <a:sysClr val="windowText" lastClr="000000">
                    <a:lumMod val="50000"/>
                    <a:lumOff val="50000"/>
                  </a:sysClr>
                </a:solidFill>
                <a:latin typeface="+mj-lt"/>
                <a:ea typeface="+mj-ea"/>
                <a:cs typeface="+mj-cs"/>
              </a:rPr>
              <a:t>Percentage of </a:t>
            </a:r>
            <a:r>
              <a:rPr lang="en-US" sz="1600" b="1" i="0" u="none" strike="noStrike" cap="none" normalizeH="0" baseline="0">
                <a:effectLst/>
              </a:rPr>
              <a:t>infants born to pregnant women living with HIV</a:t>
            </a:r>
            <a:r>
              <a:rPr lang="en-US" sz="1600" b="1" i="0" u="none" strike="noStrike" kern="1200" cap="none" spc="0" normalizeH="0" baseline="0">
                <a:solidFill>
                  <a:sysClr val="windowText" lastClr="000000">
                    <a:lumMod val="50000"/>
                    <a:lumOff val="50000"/>
                  </a:sysClr>
                </a:solidFill>
                <a:latin typeface="+mj-lt"/>
                <a:ea typeface="+mj-ea"/>
                <a:cs typeface="+mj-cs"/>
              </a:rPr>
              <a:t> receiving antiretroviral medicines for PMTCT, Western and Central Africa, 2015</a:t>
            </a:r>
          </a:p>
        </c:rich>
      </c:tx>
      <c:layout/>
      <c:overlay val="0"/>
      <c:spPr>
        <a:noFill/>
        <a:ln>
          <a:noFill/>
        </a:ln>
        <a:effectLst/>
      </c:spPr>
      <c:txPr>
        <a:bodyPr rot="0" spcFirstLastPara="1" vertOverflow="ellipsis" vert="horz" wrap="square" anchor="ctr" anchorCtr="1"/>
        <a:lstStyle/>
        <a:p>
          <a:pPr algn="ctr" rtl="0">
            <a:defRPr sz="1600" b="1" i="0" u="none" strike="noStrike" kern="1200" cap="none" spc="0" normalizeH="0" baseline="0">
              <a:solidFill>
                <a:sysClr val="windowText" lastClr="000000">
                  <a:lumMod val="50000"/>
                  <a:lumOff val="50000"/>
                </a:sysClr>
              </a:solidFill>
              <a:latin typeface="+mj-lt"/>
              <a:ea typeface="+mj-ea"/>
              <a:cs typeface="+mj-cs"/>
            </a:defRPr>
          </a:pPr>
          <a:endParaRPr lang="en-US"/>
        </a:p>
      </c:txPr>
    </c:title>
    <c:autoTitleDeleted val="0"/>
    <c:plotArea>
      <c:layout/>
      <c:lineChart>
        <c:grouping val="standard"/>
        <c:varyColors val="0"/>
        <c:ser>
          <c:idx val="0"/>
          <c:order val="0"/>
          <c:tx>
            <c:strRef>
              <c:f>'Infant ARVs_GP'!$B$31</c:f>
              <c:strCache>
                <c:ptCount val="1"/>
                <c:pt idx="0">
                  <c:v>InfARVs</c:v>
                </c:pt>
              </c:strCache>
            </c:strRef>
          </c:tx>
          <c:spPr>
            <a:ln w="22225" cap="rnd">
              <a:noFill/>
              <a:round/>
            </a:ln>
            <a:effectLst/>
          </c:spPr>
          <c:marker>
            <c:symbol val="circle"/>
            <c:size val="6"/>
            <c:spPr>
              <a:solidFill>
                <a:schemeClr val="accent2"/>
              </a:solidFill>
              <a:ln w="3175">
                <a:solidFill>
                  <a:schemeClr val="accent2"/>
                </a:solidFill>
                <a:round/>
              </a:ln>
              <a:effectLst/>
            </c:spPr>
          </c:marker>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errBars>
            <c:errDir val="y"/>
            <c:errBarType val="both"/>
            <c:errValType val="cust"/>
            <c:noEndCap val="0"/>
            <c:plus>
              <c:numRef>
                <c:f>'Infant ARVs_GP'!$F$32:$F$50</c:f>
                <c:numCache>
                  <c:formatCode>General</c:formatCode>
                  <c:ptCount val="19"/>
                  <c:pt idx="0">
                    <c:v>0.21825396825396826</c:v>
                  </c:pt>
                  <c:pt idx="1">
                    <c:v>9.0476744908097428E-2</c:v>
                  </c:pt>
                  <c:pt idx="2">
                    <c:v>5.6442451420029904E-2</c:v>
                  </c:pt>
                  <c:pt idx="3">
                    <c:v>7.1759515108298422E-2</c:v>
                  </c:pt>
                  <c:pt idx="4">
                    <c:v>6.5863640998004569E-2</c:v>
                  </c:pt>
                  <c:pt idx="5">
                    <c:v>7.6533716688933995E-2</c:v>
                  </c:pt>
                  <c:pt idx="6">
                    <c:v>4.6437651140091851E-2</c:v>
                  </c:pt>
                  <c:pt idx="7">
                    <c:v>5.4941860465116232E-2</c:v>
                  </c:pt>
                  <c:pt idx="8">
                    <c:v>4.839706947910799E-2</c:v>
                  </c:pt>
                  <c:pt idx="9">
                    <c:v>5.0951220552690135E-2</c:v>
                  </c:pt>
                  <c:pt idx="10">
                    <c:v>4.3192986374804565E-2</c:v>
                  </c:pt>
                  <c:pt idx="11">
                    <c:v>4.5355513570803196E-2</c:v>
                  </c:pt>
                  <c:pt idx="12">
                    <c:v>3.5060809343920196E-2</c:v>
                  </c:pt>
                  <c:pt idx="13">
                    <c:v>3.2587399332031586E-2</c:v>
                  </c:pt>
                  <c:pt idx="14">
                    <c:v>3.0044654784168567E-2</c:v>
                  </c:pt>
                  <c:pt idx="15">
                    <c:v>3.4612988257848087E-2</c:v>
                  </c:pt>
                  <c:pt idx="16">
                    <c:v>4.774190182677665E-2</c:v>
                  </c:pt>
                  <c:pt idx="17">
                    <c:v>3.5811465272469117E-2</c:v>
                  </c:pt>
                  <c:pt idx="18">
                    <c:v>5.7106922876232202E-3</c:v>
                  </c:pt>
                </c:numCache>
              </c:numRef>
            </c:plus>
            <c:minus>
              <c:numRef>
                <c:f>'Infant ARVs_GP'!$E$32:$E$50</c:f>
                <c:numCache>
                  <c:formatCode>General</c:formatCode>
                  <c:ptCount val="19"/>
                  <c:pt idx="0">
                    <c:v>0.17878250591016542</c:v>
                  </c:pt>
                  <c:pt idx="1">
                    <c:v>7.7877546833210576E-2</c:v>
                  </c:pt>
                  <c:pt idx="2">
                    <c:v>4.7279733340590491E-2</c:v>
                  </c:pt>
                  <c:pt idx="3">
                    <c:v>6.8240484891701592E-2</c:v>
                  </c:pt>
                  <c:pt idx="4">
                    <c:v>5.333844937227139E-2</c:v>
                  </c:pt>
                  <c:pt idx="5">
                    <c:v>6.8040031760158437E-2</c:v>
                  </c:pt>
                  <c:pt idx="6">
                    <c:v>4.0544655363713711E-2</c:v>
                  </c:pt>
                  <c:pt idx="7">
                    <c:v>5.5058139534883754E-2</c:v>
                  </c:pt>
                  <c:pt idx="8">
                    <c:v>5.1602930520892043E-2</c:v>
                  </c:pt>
                  <c:pt idx="9">
                    <c:v>4.0333063745867537E-2</c:v>
                  </c:pt>
                  <c:pt idx="10">
                    <c:v>3.3463378247176101E-2</c:v>
                  </c:pt>
                  <c:pt idx="11">
                    <c:v>4.46444864291968E-2</c:v>
                  </c:pt>
                  <c:pt idx="12">
                    <c:v>2.8541915543522089E-2</c:v>
                  </c:pt>
                  <c:pt idx="13">
                    <c:v>2.8485274093591612E-2</c:v>
                  </c:pt>
                  <c:pt idx="14">
                    <c:v>2.2436548223350228E-2</c:v>
                  </c:pt>
                  <c:pt idx="15">
                    <c:v>2.735173723679471E-2</c:v>
                  </c:pt>
                  <c:pt idx="16">
                    <c:v>3.5582095632832961E-2</c:v>
                  </c:pt>
                  <c:pt idx="17">
                    <c:v>3.0231937618187321E-2</c:v>
                  </c:pt>
                  <c:pt idx="18">
                    <c:v>5.40837938720342E-3</c:v>
                  </c:pt>
                </c:numCache>
              </c:numRef>
            </c:minus>
            <c:spPr>
              <a:noFill/>
              <a:ln w="9525" cap="flat" cmpd="sng" algn="ctr">
                <a:solidFill>
                  <a:schemeClr val="dk1">
                    <a:lumMod val="50000"/>
                    <a:lumOff val="50000"/>
                  </a:schemeClr>
                </a:solidFill>
                <a:round/>
              </a:ln>
              <a:effectLst/>
            </c:spPr>
          </c:errBars>
          <c:cat>
            <c:strRef>
              <c:f>'Infant ARVs_GP'!$A$32:$A$51</c:f>
              <c:strCache>
                <c:ptCount val="20"/>
                <c:pt idx="0">
                  <c:v>Cabo Verde</c:v>
                </c:pt>
                <c:pt idx="1">
                  <c:v>Togo</c:v>
                </c:pt>
                <c:pt idx="2">
                  <c:v>Equatorial Guinea</c:v>
                </c:pt>
                <c:pt idx="3">
                  <c:v>Côte d'Ivoire</c:v>
                </c:pt>
                <c:pt idx="4">
                  <c:v>Central African Republic</c:v>
                </c:pt>
                <c:pt idx="5">
                  <c:v>Burkina Faso</c:v>
                </c:pt>
                <c:pt idx="6">
                  <c:v>Cameroon</c:v>
                </c:pt>
                <c:pt idx="7">
                  <c:v>Gambia</c:v>
                </c:pt>
                <c:pt idx="8">
                  <c:v>Ghana</c:v>
                </c:pt>
                <c:pt idx="9">
                  <c:v>Gabon</c:v>
                </c:pt>
                <c:pt idx="10">
                  <c:v>Sierra Leone</c:v>
                </c:pt>
                <c:pt idx="11">
                  <c:v>Democratic Republic of the Congo</c:v>
                </c:pt>
                <c:pt idx="12">
                  <c:v>Guinea</c:v>
                </c:pt>
                <c:pt idx="13">
                  <c:v>Mali</c:v>
                </c:pt>
                <c:pt idx="14">
                  <c:v>Senegal</c:v>
                </c:pt>
                <c:pt idx="15">
                  <c:v>Liberia</c:v>
                </c:pt>
                <c:pt idx="16">
                  <c:v>Nigeria</c:v>
                </c:pt>
                <c:pt idx="17">
                  <c:v>Chad</c:v>
                </c:pt>
                <c:pt idx="18">
                  <c:v>Niger</c:v>
                </c:pt>
                <c:pt idx="19">
                  <c:v>Mauritania</c:v>
                </c:pt>
              </c:strCache>
            </c:strRef>
          </c:cat>
          <c:val>
            <c:numRef>
              <c:f>'Infant ARVs_GP'!$B$32:$B$51</c:f>
              <c:numCache>
                <c:formatCode>0.00</c:formatCode>
                <c:ptCount val="20"/>
                <c:pt idx="0">
                  <c:v>0.76388888888888884</c:v>
                </c:pt>
                <c:pt idx="1">
                  <c:v>0.58258196721311473</c:v>
                </c:pt>
                <c:pt idx="2">
                  <c:v>0.48355754857997013</c:v>
                </c:pt>
                <c:pt idx="3">
                  <c:v>0.4582404848917016</c:v>
                </c:pt>
                <c:pt idx="4">
                  <c:v>0.42709410548086868</c:v>
                </c:pt>
                <c:pt idx="5">
                  <c:v>0.41934876717485414</c:v>
                </c:pt>
                <c:pt idx="6">
                  <c:v>0.39359120095855482</c:v>
                </c:pt>
                <c:pt idx="7">
                  <c:v>0.29505813953488375</c:v>
                </c:pt>
                <c:pt idx="8">
                  <c:v>0.29160293052089203</c:v>
                </c:pt>
                <c:pt idx="9">
                  <c:v>0.28108869075551385</c:v>
                </c:pt>
                <c:pt idx="10">
                  <c:v>0.22830578512396693</c:v>
                </c:pt>
                <c:pt idx="11">
                  <c:v>0.21464448642919681</c:v>
                </c:pt>
                <c:pt idx="12">
                  <c:v>0.19168230143839901</c:v>
                </c:pt>
                <c:pt idx="13">
                  <c:v>0.17571482554477894</c:v>
                </c:pt>
                <c:pt idx="14">
                  <c:v>0.16243654822335024</c:v>
                </c:pt>
                <c:pt idx="15">
                  <c:v>0.16102564102564101</c:v>
                </c:pt>
                <c:pt idx="16">
                  <c:v>0.15525392710080829</c:v>
                </c:pt>
                <c:pt idx="17">
                  <c:v>0.13087612102099141</c:v>
                </c:pt>
                <c:pt idx="18">
                  <c:v>5.0507900677200901E-2</c:v>
                </c:pt>
                <c:pt idx="19">
                  <c:v>4.4117647058823532E-2</c:v>
                </c:pt>
              </c:numCache>
            </c:numRef>
          </c:val>
          <c:smooth val="0"/>
        </c:ser>
        <c:dLbls>
          <c:showLegendKey val="0"/>
          <c:showVal val="0"/>
          <c:showCatName val="0"/>
          <c:showSerName val="0"/>
          <c:showPercent val="0"/>
          <c:showBubbleSize val="0"/>
        </c:dLbls>
        <c:marker val="1"/>
        <c:smooth val="0"/>
        <c:axId val="726484208"/>
        <c:axId val="726484600"/>
      </c:lineChart>
      <c:catAx>
        <c:axId val="726484208"/>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5400000" spcFirstLastPara="1" vertOverflow="ellipsis"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484600"/>
        <c:crosses val="autoZero"/>
        <c:auto val="1"/>
        <c:lblAlgn val="ctr"/>
        <c:lblOffset val="100"/>
        <c:noMultiLvlLbl val="0"/>
      </c:catAx>
      <c:valAx>
        <c:axId val="726484600"/>
        <c:scaling>
          <c:orientation val="minMax"/>
          <c:max val="1"/>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484208"/>
        <c:crosses val="autoZero"/>
        <c:crossBetween val="between"/>
      </c:valAx>
      <c:spPr>
        <a:pattFill prst="ltDnDiag">
          <a:fgClr>
            <a:schemeClr val="dk1">
              <a:lumMod val="15000"/>
              <a:lumOff val="85000"/>
            </a:schemeClr>
          </a:fgClr>
          <a:bgClr>
            <a:schemeClr val="lt1"/>
          </a:bgClr>
        </a:pattFill>
        <a:ln>
          <a:noFill/>
        </a:ln>
        <a:effectLst/>
      </c:spPr>
    </c:plotArea>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a:t>
            </a:r>
            <a:r>
              <a:rPr lang="en-US" sz="1600" b="1" i="0" u="none" strike="noStrike" cap="none" normalizeH="0" baseline="0">
                <a:effectLst/>
              </a:rPr>
              <a:t>infants born to pregnant women living with HIV </a:t>
            </a:r>
            <a:r>
              <a:rPr lang="en-US" baseline="0"/>
              <a:t>receiving cotrimoxazole prophylaxis, by UNICEF Regions, 2009-2015 </a:t>
            </a:r>
            <a:endParaRPr lang="en-US"/>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'PMTCT_CTX_All Regions'!$B$33</c:f>
              <c:strCache>
                <c:ptCount val="1"/>
                <c:pt idx="0">
                  <c:v>2009</c:v>
                </c:pt>
              </c:strCache>
            </c:strRef>
          </c:tx>
          <c:spPr>
            <a:solidFill>
              <a:schemeClr val="accent5">
                <a:tint val="48000"/>
              </a:schemeClr>
            </a:solidFill>
            <a:ln>
              <a:noFill/>
            </a:ln>
            <a:effectLst/>
          </c:spPr>
          <c:invertIfNegative val="0"/>
          <c:dLbls>
            <c:delete val="1"/>
          </c:dLbls>
          <c:cat>
            <c:strRef>
              <c:f>'PMTCT_CTX_All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'PMTCT_CTX_All Regions'!$B$34:$B$42</c:f>
              <c:numCache>
                <c:formatCode>0%</c:formatCode>
                <c:ptCount val="9"/>
                <c:pt idx="0">
                  <c:v>0.20950631008716972</c:v>
                </c:pt>
                <c:pt idx="1">
                  <c:v>6.9788395201565157E-2</c:v>
                </c:pt>
                <c:pt idx="2">
                  <c:v>8.0892169952092984E-3</c:v>
                </c:pt>
                <c:pt idx="3">
                  <c:v>0.15571632928267182</c:v>
                </c:pt>
                <c:pt idx="4">
                  <c:v>5.3951785827913164E-2</c:v>
                </c:pt>
                <c:pt idx="5">
                  <c:v>0.26496924394611848</c:v>
                </c:pt>
                <c:pt idx="6">
                  <c:v>0.16356093906655453</c:v>
                </c:pt>
                <c:pt idx="7">
                  <c:v>0.16356093906655453</c:v>
                </c:pt>
                <c:pt idx="8">
                  <c:v>0.16946822343894558</c:v>
                </c:pt>
              </c:numCache>
            </c:numRef>
          </c:val>
        </c:ser>
        <c:ser>
          <c:idx val="1"/>
          <c:order val="1"/>
          <c:tx>
            <c:strRef>
              <c:f>'PMTCT_CTX_All Regions'!$C$33</c:f>
              <c:strCache>
                <c:ptCount val="1"/>
                <c:pt idx="0">
                  <c:v>2010</c:v>
                </c:pt>
              </c:strCache>
            </c:strRef>
          </c:tx>
          <c:spPr>
            <a:solidFill>
              <a:schemeClr val="accent5">
                <a:tint val="65000"/>
              </a:schemeClr>
            </a:solidFill>
            <a:ln>
              <a:noFill/>
            </a:ln>
            <a:effectLst/>
          </c:spPr>
          <c:invertIfNegative val="0"/>
          <c:dLbls>
            <c:delete val="1"/>
          </c:dLbls>
          <c:cat>
            <c:strRef>
              <c:f>'PMTCT_CTX_All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'PMTCT_CTX_All Regions'!$C$34:$C$42</c:f>
              <c:numCache>
                <c:formatCode>0%</c:formatCode>
                <c:ptCount val="9"/>
                <c:pt idx="0">
                  <c:v>0.35928467087586829</c:v>
                </c:pt>
                <c:pt idx="1">
                  <c:v>9.4827661260131813E-2</c:v>
                </c:pt>
                <c:pt idx="2">
                  <c:v>1.352686374344555E-2</c:v>
                </c:pt>
                <c:pt idx="3">
                  <c:v>0.18578873848178493</c:v>
                </c:pt>
                <c:pt idx="4">
                  <c:v>2.804647711862417E-2</c:v>
                </c:pt>
                <c:pt idx="5">
                  <c:v>0.27088456170665248</c:v>
                </c:pt>
                <c:pt idx="6">
                  <c:v>0.27039621324820262</c:v>
                </c:pt>
                <c:pt idx="7">
                  <c:v>0.28026178163118781</c:v>
                </c:pt>
                <c:pt idx="8">
                  <c:v>0.26887231819019619</c:v>
                </c:pt>
              </c:numCache>
            </c:numRef>
          </c:val>
        </c:ser>
        <c:ser>
          <c:idx val="2"/>
          <c:order val="2"/>
          <c:tx>
            <c:strRef>
              <c:f>'PMTCT_CTX_All Regions'!$D$33</c:f>
              <c:strCache>
                <c:ptCount val="1"/>
                <c:pt idx="0">
                  <c:v>2011</c:v>
                </c:pt>
              </c:strCache>
            </c:strRef>
          </c:tx>
          <c:spPr>
            <a:solidFill>
              <a:schemeClr val="accent5">
                <a:tint val="83000"/>
              </a:schemeClr>
            </a:solidFill>
            <a:ln>
              <a:noFill/>
            </a:ln>
            <a:effectLst/>
          </c:spPr>
          <c:invertIfNegative val="0"/>
          <c:dLbls>
            <c:delete val="1"/>
          </c:dLbls>
          <c:cat>
            <c:strRef>
              <c:f>'PMTCT_CTX_All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'PMTCT_CTX_All Regions'!$D$34:$D$42</c:f>
              <c:numCache>
                <c:formatCode>0%</c:formatCode>
                <c:ptCount val="9"/>
                <c:pt idx="0">
                  <c:v>0.43614695263165465</c:v>
                </c:pt>
                <c:pt idx="1">
                  <c:v>0.10049582386447481</c:v>
                </c:pt>
                <c:pt idx="2">
                  <c:v>3.7851314596554851E-2</c:v>
                </c:pt>
                <c:pt idx="3">
                  <c:v>0.13735324290436568</c:v>
                </c:pt>
                <c:pt idx="4">
                  <c:v>2.8424626063758902E-2</c:v>
                </c:pt>
                <c:pt idx="5">
                  <c:v>0.29447434761872315</c:v>
                </c:pt>
                <c:pt idx="6">
                  <c:v>0.33092746174101667</c:v>
                </c:pt>
                <c:pt idx="7">
                  <c:v>0.34289360994546514</c:v>
                </c:pt>
                <c:pt idx="8">
                  <c:v>0.32282519404727811</c:v>
                </c:pt>
              </c:numCache>
            </c:numRef>
          </c:val>
        </c:ser>
        <c:ser>
          <c:idx val="3"/>
          <c:order val="3"/>
          <c:tx>
            <c:strRef>
              <c:f>'PMTCT_CTX_All Regions'!$E$33</c:f>
              <c:strCache>
                <c:ptCount val="1"/>
                <c:pt idx="0">
                  <c:v>2012</c:v>
                </c:pt>
              </c:strCache>
            </c:strRef>
          </c:tx>
          <c:spPr>
            <a:solidFill>
              <a:schemeClr val="accent5"/>
            </a:solidFill>
            <a:ln>
              <a:noFill/>
            </a:ln>
            <a:effectLst/>
          </c:spPr>
          <c:invertIfNegative val="0"/>
          <c:dLbls>
            <c:delete val="1"/>
          </c:dLbls>
          <c:cat>
            <c:strRef>
              <c:f>'PMTCT_CTX_All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'PMTCT_CTX_All Regions'!$E$34:$E$42</c:f>
              <c:numCache>
                <c:formatCode>0%</c:formatCode>
                <c:ptCount val="9"/>
                <c:pt idx="0">
                  <c:v>0.49077623128610665</c:v>
                </c:pt>
                <c:pt idx="1">
                  <c:v>0.10373009727532304</c:v>
                </c:pt>
                <c:pt idx="2">
                  <c:v>6.8106312292358806E-2</c:v>
                </c:pt>
                <c:pt idx="3">
                  <c:v>0.17391304347826086</c:v>
                </c:pt>
                <c:pt idx="4">
                  <c:v>3.0031604883860082E-2</c:v>
                </c:pt>
                <c:pt idx="5">
                  <c:v>0.37474484409094111</c:v>
                </c:pt>
                <c:pt idx="6">
                  <c:v>0.38550893795494939</c:v>
                </c:pt>
                <c:pt idx="7">
                  <c:v>0.39771614436144964</c:v>
                </c:pt>
                <c:pt idx="8">
                  <c:v>0.3737867966535568</c:v>
                </c:pt>
              </c:numCache>
            </c:numRef>
          </c:val>
        </c:ser>
        <c:ser>
          <c:idx val="4"/>
          <c:order val="4"/>
          <c:tx>
            <c:strRef>
              <c:f>'PMTCT_CTX_All Regions'!$F$33</c:f>
              <c:strCache>
                <c:ptCount val="1"/>
                <c:pt idx="0">
                  <c:v>2013</c:v>
                </c:pt>
              </c:strCache>
            </c:strRef>
          </c:tx>
          <c:spPr>
            <a:solidFill>
              <a:schemeClr val="accent5">
                <a:shade val="82000"/>
              </a:schemeClr>
            </a:solidFill>
            <a:ln>
              <a:noFill/>
            </a:ln>
            <a:effectLst/>
          </c:spPr>
          <c:invertIfNegative val="0"/>
          <c:dLbls>
            <c:delete val="1"/>
          </c:dLbls>
          <c:cat>
            <c:strRef>
              <c:f>'PMTCT_CTX_All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'PMTCT_CTX_All Regions'!$F$34:$F$42</c:f>
              <c:numCache>
                <c:formatCode>0%</c:formatCode>
                <c:ptCount val="9"/>
                <c:pt idx="0">
                  <c:v>0.48173526242463072</c:v>
                </c:pt>
                <c:pt idx="1">
                  <c:v>0.12776979986548634</c:v>
                </c:pt>
                <c:pt idx="2">
                  <c:v>0.10058574025449404</c:v>
                </c:pt>
                <c:pt idx="3">
                  <c:v>0.18240651794003626</c:v>
                </c:pt>
                <c:pt idx="4">
                  <c:v>0.15127203989062402</c:v>
                </c:pt>
                <c:pt idx="5">
                  <c:v>0.45197446555819476</c:v>
                </c:pt>
                <c:pt idx="6">
                  <c:v>0.39043302790834522</c:v>
                </c:pt>
                <c:pt idx="7">
                  <c:v>0.39786551432796469</c:v>
                </c:pt>
                <c:pt idx="8">
                  <c:v>0.3797273606312408</c:v>
                </c:pt>
              </c:numCache>
            </c:numRef>
          </c:val>
        </c:ser>
        <c:ser>
          <c:idx val="5"/>
          <c:order val="5"/>
          <c:tx>
            <c:strRef>
              <c:f>'PMTCT_CTX_All Regions'!$G$33</c:f>
              <c:strCache>
                <c:ptCount val="1"/>
                <c:pt idx="0">
                  <c:v>2014</c:v>
                </c:pt>
              </c:strCache>
            </c:strRef>
          </c:tx>
          <c:spPr>
            <a:solidFill>
              <a:schemeClr val="accent5">
                <a:shade val="65000"/>
              </a:schemeClr>
            </a:solidFill>
            <a:ln>
              <a:noFill/>
            </a:ln>
            <a:effectLst/>
          </c:spPr>
          <c:invertIfNegative val="0"/>
          <c:dLbls>
            <c:delete val="1"/>
          </c:dLbls>
          <c:cat>
            <c:strRef>
              <c:f>'PMTCT_CTX_All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'PMTCT_CTX_All Regions'!$G$34:$G$42</c:f>
              <c:numCache>
                <c:formatCode>0%</c:formatCode>
                <c:ptCount val="9"/>
                <c:pt idx="0">
                  <c:v>0.60174047278109044</c:v>
                </c:pt>
                <c:pt idx="1">
                  <c:v>0.15415409416566037</c:v>
                </c:pt>
                <c:pt idx="2">
                  <c:v>8.6260733801717407E-2</c:v>
                </c:pt>
                <c:pt idx="3">
                  <c:v>0.16262033356936004</c:v>
                </c:pt>
                <c:pt idx="4">
                  <c:v>0.19204635203798914</c:v>
                </c:pt>
                <c:pt idx="5">
                  <c:v>0.47208003722661701</c:v>
                </c:pt>
                <c:pt idx="6">
                  <c:v>0.49106524082701269</c:v>
                </c:pt>
                <c:pt idx="7">
                  <c:v>0.49983590308278997</c:v>
                </c:pt>
                <c:pt idx="8">
                  <c:v>0.46907354529516554</c:v>
                </c:pt>
              </c:numCache>
            </c:numRef>
          </c:val>
          <c:extLst/>
        </c:ser>
        <c:ser>
          <c:idx val="6"/>
          <c:order val="6"/>
          <c:tx>
            <c:strRef>
              <c:f>'PMTCT_CTX_All Regions'!$H$33</c:f>
              <c:strCache>
                <c:ptCount val="1"/>
                <c:pt idx="0">
                  <c:v>2015</c:v>
                </c:pt>
              </c:strCache>
            </c:strRef>
          </c:tx>
          <c:spPr>
            <a:solidFill>
              <a:schemeClr val="accent5">
                <a:shade val="47000"/>
              </a:schemeClr>
            </a:solidFill>
            <a:ln>
              <a:noFill/>
            </a:ln>
            <a:effectLst/>
          </c:spPr>
          <c:invertIfNegative val="0"/>
          <c:dLbls>
            <c:dLbl>
              <c:idx val="0"/>
              <c:layout>
                <c:manualLayout>
                  <c:x val="6.7170441451545587E-3"/>
                  <c:y val="0"/>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6.7170441451544849E-3"/>
                  <c:y val="0"/>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'PMTCT_CTX_All Regions'!$A$34:$A$42</c:f>
              <c:strCache>
                <c:ptCount val="9"/>
                <c:pt idx="0">
                  <c:v>Eastern and Southern Africa</c:v>
                </c:pt>
                <c:pt idx="1">
                  <c:v>West and Central Africa</c:v>
                </c:pt>
                <c:pt idx="2">
                  <c:v>Middle East and North Africa</c:v>
                </c:pt>
                <c:pt idx="3">
                  <c:v>East Asia and the Pacific</c:v>
                </c:pt>
                <c:pt idx="4">
                  <c:v>South Asia</c:v>
                </c:pt>
                <c:pt idx="5">
                  <c:v>Latin America and the Caribbean</c:v>
                </c:pt>
                <c:pt idx="6">
                  <c:v>22 Global Plan countries</c:v>
                </c:pt>
                <c:pt idx="7">
                  <c:v>21 PMTCT countries</c:v>
                </c:pt>
                <c:pt idx="8">
                  <c:v>All low- and middle-income countries</c:v>
                </c:pt>
              </c:strCache>
            </c:strRef>
          </c:cat>
          <c:val>
            <c:numRef>
              <c:f>'PMTCT_CTX_All Regions'!$H$34:$H$42</c:f>
              <c:numCache>
                <c:formatCode>0%</c:formatCode>
                <c:ptCount val="9"/>
                <c:pt idx="0">
                  <c:v>0.56689192569370328</c:v>
                </c:pt>
                <c:pt idx="1">
                  <c:v>0.16856267939139641</c:v>
                </c:pt>
                <c:pt idx="2">
                  <c:v>7.3734479465138489E-2</c:v>
                </c:pt>
                <c:pt idx="3">
                  <c:v>0.18361494459483083</c:v>
                </c:pt>
                <c:pt idx="4">
                  <c:v>0.25005553378181861</c:v>
                </c:pt>
                <c:pt idx="5">
                  <c:v>0.41908506075768404</c:v>
                </c:pt>
                <c:pt idx="6">
                  <c:v>0.46995835144198311</c:v>
                </c:pt>
                <c:pt idx="7">
                  <c:v>0.47581125009387321</c:v>
                </c:pt>
                <c:pt idx="8">
                  <c:v>0.44974703281419715</c:v>
                </c:pt>
              </c:numCache>
            </c:numRef>
          </c:val>
        </c:ser>
        <c:dLbls>
          <c:dLblPos val="outEnd"/>
          <c:showLegendKey val="0"/>
          <c:showVal val="1"/>
          <c:showCatName val="0"/>
          <c:showSerName val="0"/>
          <c:showPercent val="0"/>
          <c:showBubbleSize val="0"/>
        </c:dLbls>
        <c:gapWidth val="120"/>
        <c:overlap val="-10"/>
        <c:axId val="726487736"/>
        <c:axId val="726486560"/>
      </c:barChart>
      <c:catAx>
        <c:axId val="726487736"/>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486560"/>
        <c:crosses val="autoZero"/>
        <c:auto val="1"/>
        <c:lblAlgn val="ctr"/>
        <c:lblOffset val="100"/>
        <c:noMultiLvlLbl val="0"/>
      </c:catAx>
      <c:valAx>
        <c:axId val="726486560"/>
        <c:scaling>
          <c:orientation val="minMax"/>
          <c:max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487736"/>
        <c:crosses val="autoZero"/>
        <c:crossBetween val="between"/>
        <c:majorUnit val="0.2"/>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600" b="1" i="0" u="none" strike="noStrike" kern="1200" cap="none" spc="0" normalizeH="0" baseline="0">
                <a:solidFill>
                  <a:sysClr val="windowText" lastClr="000000">
                    <a:lumMod val="50000"/>
                    <a:lumOff val="50000"/>
                  </a:sysClr>
                </a:solidFill>
                <a:latin typeface="+mj-lt"/>
                <a:ea typeface="+mj-ea"/>
                <a:cs typeface="+mj-cs"/>
              </a:defRPr>
            </a:pPr>
            <a:r>
              <a:rPr lang="en-US" sz="1600" b="1" i="0" u="none" strike="noStrike" kern="1200" cap="none" spc="0" normalizeH="0" baseline="0">
                <a:solidFill>
                  <a:sysClr val="windowText" lastClr="000000">
                    <a:lumMod val="50000"/>
                    <a:lumOff val="50000"/>
                  </a:sysClr>
                </a:solidFill>
                <a:latin typeface="+mj-lt"/>
                <a:ea typeface="+mj-ea"/>
                <a:cs typeface="+mj-cs"/>
              </a:rPr>
              <a:t>Percentage of infants born to pregnant women living with HIV receiving cotrimoxazole prophylaxis, Western and Central Africa, 2015</a:t>
            </a:r>
          </a:p>
        </c:rich>
      </c:tx>
      <c:layout/>
      <c:overlay val="0"/>
      <c:spPr>
        <a:noFill/>
        <a:ln>
          <a:noFill/>
        </a:ln>
        <a:effectLst/>
      </c:spPr>
      <c:txPr>
        <a:bodyPr rot="0" spcFirstLastPara="1" vertOverflow="ellipsis" vert="horz" wrap="square" anchor="ctr" anchorCtr="1"/>
        <a:lstStyle/>
        <a:p>
          <a:pPr algn="ctr" rtl="0">
            <a:defRPr sz="1600" b="1" i="0" u="none" strike="noStrike" kern="1200" cap="none" spc="0" normalizeH="0" baseline="0">
              <a:solidFill>
                <a:sysClr val="windowText" lastClr="000000">
                  <a:lumMod val="50000"/>
                  <a:lumOff val="50000"/>
                </a:sysClr>
              </a:solidFill>
              <a:latin typeface="+mj-lt"/>
              <a:ea typeface="+mj-ea"/>
              <a:cs typeface="+mj-cs"/>
            </a:defRPr>
          </a:pPr>
          <a:endParaRPr lang="en-US"/>
        </a:p>
      </c:txPr>
    </c:title>
    <c:autoTitleDeleted val="0"/>
    <c:plotArea>
      <c:layout/>
      <c:lineChart>
        <c:grouping val="standard"/>
        <c:varyColors val="0"/>
        <c:ser>
          <c:idx val="0"/>
          <c:order val="0"/>
          <c:tx>
            <c:strRef>
              <c:f>CTX_GP!$B$31</c:f>
              <c:strCache>
                <c:ptCount val="1"/>
                <c:pt idx="0">
                  <c:v>CTX</c:v>
                </c:pt>
              </c:strCache>
            </c:strRef>
          </c:tx>
          <c:spPr>
            <a:ln w="22225" cap="rnd">
              <a:noFill/>
              <a:round/>
            </a:ln>
            <a:effectLst/>
          </c:spPr>
          <c:marker>
            <c:symbol val="circle"/>
            <c:size val="6"/>
            <c:spPr>
              <a:solidFill>
                <a:schemeClr val="accent6"/>
              </a:solidFill>
              <a:ln w="3175">
                <a:solidFill>
                  <a:schemeClr val="accent6"/>
                </a:solidFill>
                <a:round/>
              </a:ln>
              <a:effectLst/>
            </c:spPr>
          </c:marker>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errBars>
            <c:errDir val="y"/>
            <c:errBarType val="both"/>
            <c:errValType val="cust"/>
            <c:noEndCap val="0"/>
            <c:plus>
              <c:numRef>
                <c:f>CTX_GP!$F$32:$F$49</c:f>
                <c:numCache>
                  <c:formatCode>General</c:formatCode>
                  <c:ptCount val="18"/>
                  <c:pt idx="0">
                    <c:v>0.21825396825396826</c:v>
                  </c:pt>
                  <c:pt idx="1">
                    <c:v>8.1788686040735192E-2</c:v>
                  </c:pt>
                  <c:pt idx="2">
                    <c:v>7.9260304912478818E-2</c:v>
                  </c:pt>
                  <c:pt idx="3">
                    <c:v>6.2790697674418638E-2</c:v>
                  </c:pt>
                  <c:pt idx="4">
                    <c:v>5.5478206613780223E-2</c:v>
                  </c:pt>
                  <c:pt idx="5">
                    <c:v>4.9628971134573929E-2</c:v>
                  </c:pt>
                  <c:pt idx="6">
                    <c:v>5.7245695211954051E-2</c:v>
                  </c:pt>
                  <c:pt idx="7">
                    <c:v>3.4486598465914786E-2</c:v>
                  </c:pt>
                  <c:pt idx="8">
                    <c:v>6.161993769470403E-2</c:v>
                  </c:pt>
                  <c:pt idx="9">
                    <c:v>4.8171596706987785E-2</c:v>
                  </c:pt>
                  <c:pt idx="10">
                    <c:v>3.676886490940337E-2</c:v>
                  </c:pt>
                  <c:pt idx="11">
                    <c:v>1.5575238730558744E-2</c:v>
                  </c:pt>
                  <c:pt idx="12">
                    <c:v>2.5443527948020822E-2</c:v>
                  </c:pt>
                  <c:pt idx="13">
                    <c:v>2.059701919774054E-2</c:v>
                  </c:pt>
                  <c:pt idx="14">
                    <c:v>1.2250870605850922E-2</c:v>
                  </c:pt>
                  <c:pt idx="15">
                    <c:v>3.1721980392287782E-2</c:v>
                  </c:pt>
                  <c:pt idx="16">
                    <c:v>1.7492182264909534E-2</c:v>
                  </c:pt>
                  <c:pt idx="17">
                    <c:v>1.9011357693592398E-2</c:v>
                  </c:pt>
                </c:numCache>
              </c:numRef>
            </c:plus>
            <c:minus>
              <c:numRef>
                <c:f>CTX_GP!$E$32:$E$49</c:f>
                <c:numCache>
                  <c:formatCode>General</c:formatCode>
                  <c:ptCount val="18"/>
                  <c:pt idx="0">
                    <c:v>0.17878250591016542</c:v>
                  </c:pt>
                  <c:pt idx="1">
                    <c:v>7.039933006027127E-2</c:v>
                  </c:pt>
                  <c:pt idx="2">
                    <c:v>6.3398162447975248E-2</c:v>
                  </c:pt>
                  <c:pt idx="3">
                    <c:v>5.5313798072847475E-2</c:v>
                  </c:pt>
                  <c:pt idx="4">
                    <c:v>5.4521793386219763E-2</c:v>
                  </c:pt>
                  <c:pt idx="5">
                    <c:v>4.019110277155169E-2</c:v>
                  </c:pt>
                  <c:pt idx="6">
                    <c:v>4.5315779467393735E-2</c:v>
                  </c:pt>
                  <c:pt idx="7">
                    <c:v>3.0110206161140574E-2</c:v>
                  </c:pt>
                  <c:pt idx="8">
                    <c:v>4.8693060876968924E-2</c:v>
                  </c:pt>
                  <c:pt idx="9">
                    <c:v>4.4988326221721275E-2</c:v>
                  </c:pt>
                  <c:pt idx="10">
                    <c:v>3.2140373780152803E-2</c:v>
                  </c:pt>
                  <c:pt idx="11">
                    <c:v>1.4395838436006669E-2</c:v>
                  </c:pt>
                  <c:pt idx="12">
                    <c:v>2.2710202270517232E-2</c:v>
                  </c:pt>
                  <c:pt idx="13">
                    <c:v>1.8229717317200286E-2</c:v>
                  </c:pt>
                  <c:pt idx="14">
                    <c:v>1.1602333434000633E-2</c:v>
                  </c:pt>
                  <c:pt idx="15">
                    <c:v>2.3642429329201353E-2</c:v>
                  </c:pt>
                  <c:pt idx="16">
                    <c:v>1.3551911100100733E-2</c:v>
                  </c:pt>
                  <c:pt idx="17">
                    <c:v>1.6049334353028667E-2</c:v>
                  </c:pt>
                </c:numCache>
              </c:numRef>
            </c:minus>
            <c:spPr>
              <a:noFill/>
              <a:ln w="9525" cap="flat" cmpd="sng" algn="ctr">
                <a:solidFill>
                  <a:schemeClr val="dk1">
                    <a:lumMod val="50000"/>
                    <a:lumOff val="50000"/>
                  </a:schemeClr>
                </a:solidFill>
                <a:round/>
              </a:ln>
              <a:effectLst/>
            </c:spPr>
          </c:errBars>
          <c:cat>
            <c:strRef>
              <c:f>CTX_GP!$A$32:$A$50</c:f>
              <c:strCache>
                <c:ptCount val="19"/>
                <c:pt idx="0">
                  <c:v>Cabo Verde</c:v>
                </c:pt>
                <c:pt idx="1">
                  <c:v>Togo</c:v>
                </c:pt>
                <c:pt idx="2">
                  <c:v>Burkina Faso</c:v>
                </c:pt>
                <c:pt idx="3">
                  <c:v>Gambia</c:v>
                </c:pt>
                <c:pt idx="4">
                  <c:v>Côte d'Ivoire</c:v>
                </c:pt>
                <c:pt idx="5">
                  <c:v>Central African Republic</c:v>
                </c:pt>
                <c:pt idx="6">
                  <c:v>Gabon</c:v>
                </c:pt>
                <c:pt idx="7">
                  <c:v>Cameroon</c:v>
                </c:pt>
                <c:pt idx="8">
                  <c:v>Liberia</c:v>
                </c:pt>
                <c:pt idx="9">
                  <c:v>Ghana</c:v>
                </c:pt>
                <c:pt idx="10">
                  <c:v>Mali</c:v>
                </c:pt>
                <c:pt idx="11">
                  <c:v>Equatorial Guinea</c:v>
                </c:pt>
                <c:pt idx="12">
                  <c:v>Democratic Republic of the Congo</c:v>
                </c:pt>
                <c:pt idx="13">
                  <c:v>Senegal</c:v>
                </c:pt>
                <c:pt idx="14">
                  <c:v>Niger</c:v>
                </c:pt>
                <c:pt idx="15">
                  <c:v>Nigeria</c:v>
                </c:pt>
                <c:pt idx="16">
                  <c:v>Sierra Leone</c:v>
                </c:pt>
                <c:pt idx="17">
                  <c:v>Chad</c:v>
                </c:pt>
                <c:pt idx="18">
                  <c:v>Mauritania</c:v>
                </c:pt>
              </c:strCache>
            </c:strRef>
          </c:cat>
          <c:val>
            <c:numRef>
              <c:f>CTX_GP!$B$32:$B$50</c:f>
              <c:numCache>
                <c:formatCode>0.00</c:formatCode>
                <c:ptCount val="19"/>
                <c:pt idx="0">
                  <c:v>0.76388888888888884</c:v>
                </c:pt>
                <c:pt idx="1">
                  <c:v>0.52663934426229508</c:v>
                </c:pt>
                <c:pt idx="2">
                  <c:v>0.39073969508752115</c:v>
                </c:pt>
                <c:pt idx="3">
                  <c:v>0.33720930232558138</c:v>
                </c:pt>
                <c:pt idx="4">
                  <c:v>0.33452179338621979</c:v>
                </c:pt>
                <c:pt idx="5">
                  <c:v>0.3218200620475698</c:v>
                </c:pt>
                <c:pt idx="6">
                  <c:v>0.31581417175035192</c:v>
                </c:pt>
                <c:pt idx="7">
                  <c:v>0.29229776644443761</c:v>
                </c:pt>
                <c:pt idx="8">
                  <c:v>0.28666666666666668</c:v>
                </c:pt>
                <c:pt idx="9">
                  <c:v>0.24498832622172129</c:v>
                </c:pt>
                <c:pt idx="10">
                  <c:v>0.19826174581181508</c:v>
                </c:pt>
                <c:pt idx="11">
                  <c:v>0.14723467862481315</c:v>
                </c:pt>
                <c:pt idx="12">
                  <c:v>0.12455647205197917</c:v>
                </c:pt>
                <c:pt idx="13">
                  <c:v>0.11135786802030456</c:v>
                </c:pt>
                <c:pt idx="14">
                  <c:v>0.10835214446952596</c:v>
                </c:pt>
                <c:pt idx="15">
                  <c:v>0.10315806121814967</c:v>
                </c:pt>
                <c:pt idx="16">
                  <c:v>9.2458677685950411E-2</c:v>
                </c:pt>
                <c:pt idx="17">
                  <c:v>6.9478663644426925E-2</c:v>
                </c:pt>
                <c:pt idx="18">
                  <c:v>4.4117647058823532E-2</c:v>
                </c:pt>
              </c:numCache>
            </c:numRef>
          </c:val>
          <c:smooth val="0"/>
          <c:extLst/>
        </c:ser>
        <c:dLbls>
          <c:showLegendKey val="0"/>
          <c:showVal val="0"/>
          <c:showCatName val="0"/>
          <c:showSerName val="0"/>
          <c:showPercent val="0"/>
          <c:showBubbleSize val="0"/>
        </c:dLbls>
        <c:marker val="1"/>
        <c:smooth val="0"/>
        <c:axId val="726481856"/>
        <c:axId val="726489304"/>
      </c:lineChart>
      <c:catAx>
        <c:axId val="726481856"/>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5400000" spcFirstLastPara="1" vertOverflow="ellipsis"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489304"/>
        <c:crosses val="autoZero"/>
        <c:auto val="1"/>
        <c:lblAlgn val="ctr"/>
        <c:lblOffset val="100"/>
        <c:noMultiLvlLbl val="0"/>
      </c:catAx>
      <c:valAx>
        <c:axId val="726489304"/>
        <c:scaling>
          <c:orientation val="minMax"/>
          <c:max val="1"/>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481856"/>
        <c:crosses val="autoZero"/>
        <c:crossBetween val="between"/>
      </c:valAx>
      <c:spPr>
        <a:pattFill prst="ltDnDiag">
          <a:fgClr>
            <a:schemeClr val="dk1">
              <a:lumMod val="15000"/>
              <a:lumOff val="85000"/>
            </a:schemeClr>
          </a:fgClr>
          <a:bgClr>
            <a:schemeClr val="lt1"/>
          </a:bgClr>
        </a:pattFill>
        <a:ln>
          <a:noFill/>
        </a:ln>
        <a:effectLst/>
      </c:spPr>
    </c:plotArea>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cap="none" spc="0" normalizeH="0" baseline="0">
                <a:solidFill>
                  <a:schemeClr val="dk1">
                    <a:lumMod val="50000"/>
                    <a:lumOff val="50000"/>
                  </a:schemeClr>
                </a:solidFill>
                <a:latin typeface="+mj-lt"/>
                <a:ea typeface="+mj-ea"/>
                <a:cs typeface="+mj-cs"/>
              </a:defRPr>
            </a:pPr>
            <a:r>
              <a:rPr lang="en-US" sz="1600"/>
              <a:t>Percentage of infants receiving DPT1 and DPT3 immunizations and HIV testing within two months of birth in selected countries, 2015</a:t>
            </a:r>
          </a:p>
        </c:rich>
      </c:tx>
      <c:layout/>
      <c:overlay val="0"/>
      <c:spPr>
        <a:noFill/>
        <a:ln>
          <a:noFill/>
        </a:ln>
        <a:effectLst/>
      </c:spPr>
      <c:txPr>
        <a:bodyPr rot="0" spcFirstLastPara="1" vertOverflow="ellipsis" vert="horz" wrap="square" anchor="ctr" anchorCtr="1"/>
        <a:lstStyle/>
        <a:p>
          <a:pPr>
            <a:defRPr sz="132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DPT_EID!$B$32</c:f>
              <c:strCache>
                <c:ptCount val="1"/>
                <c:pt idx="0">
                  <c:v>DPT1</c:v>
                </c:pt>
              </c:strCache>
            </c:strRef>
          </c:tx>
          <c:spPr>
            <a:solidFill>
              <a:schemeClr val="accent1"/>
            </a:solidFill>
            <a:ln>
              <a:noFill/>
            </a:ln>
            <a:effectLst/>
          </c:spPr>
          <c:invertIfNegative val="0"/>
          <c:dLbls>
            <c:numFmt formatCode="#,##0" sourceLinked="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DPT_EID!$A$33:$A$41</c:f>
              <c:strCache>
                <c:ptCount val="9"/>
                <c:pt idx="0">
                  <c:v>Burundi</c:v>
                </c:pt>
                <c:pt idx="1">
                  <c:v>Chad</c:v>
                </c:pt>
                <c:pt idx="2">
                  <c:v>Nigeria</c:v>
                </c:pt>
                <c:pt idx="3">
                  <c:v>Malawi</c:v>
                </c:pt>
                <c:pt idx="4">
                  <c:v>Ghana</c:v>
                </c:pt>
                <c:pt idx="5">
                  <c:v>Uganda</c:v>
                </c:pt>
                <c:pt idx="6">
                  <c:v>Zambia</c:v>
                </c:pt>
                <c:pt idx="7">
                  <c:v>Kenya</c:v>
                </c:pt>
                <c:pt idx="8">
                  <c:v>South Africa</c:v>
                </c:pt>
              </c:strCache>
            </c:strRef>
          </c:cat>
          <c:val>
            <c:numRef>
              <c:f>DPT_EID!$B$33:$B$41</c:f>
              <c:numCache>
                <c:formatCode>General</c:formatCode>
                <c:ptCount val="9"/>
                <c:pt idx="0">
                  <c:v>97</c:v>
                </c:pt>
                <c:pt idx="1">
                  <c:v>99</c:v>
                </c:pt>
                <c:pt idx="2">
                  <c:v>76</c:v>
                </c:pt>
                <c:pt idx="3">
                  <c:v>93</c:v>
                </c:pt>
                <c:pt idx="4">
                  <c:v>97</c:v>
                </c:pt>
                <c:pt idx="5">
                  <c:v>97</c:v>
                </c:pt>
                <c:pt idx="6">
                  <c:v>97</c:v>
                </c:pt>
                <c:pt idx="7">
                  <c:v>81</c:v>
                </c:pt>
                <c:pt idx="8">
                  <c:v>95</c:v>
                </c:pt>
              </c:numCache>
            </c:numRef>
          </c:val>
        </c:ser>
        <c:ser>
          <c:idx val="1"/>
          <c:order val="1"/>
          <c:tx>
            <c:strRef>
              <c:f>DPT_EID!$C$32</c:f>
              <c:strCache>
                <c:ptCount val="1"/>
                <c:pt idx="0">
                  <c:v>DPT3</c:v>
                </c:pt>
              </c:strCache>
            </c:strRef>
          </c:tx>
          <c:spPr>
            <a:solidFill>
              <a:schemeClr val="accent2"/>
            </a:solidFill>
            <a:ln>
              <a:noFill/>
            </a:ln>
            <a:effectLst/>
          </c:spPr>
          <c:invertIfNegative val="0"/>
          <c:dLbls>
            <c:dLbl>
              <c:idx val="0"/>
              <c:layout>
                <c:manualLayout>
                  <c:x val="0"/>
                  <c:y val="8.6767895878524948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8.417507301690488E-3"/>
                  <c:y val="1.1569052783803326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DPT_EID!$A$33:$A$41</c:f>
              <c:strCache>
                <c:ptCount val="9"/>
                <c:pt idx="0">
                  <c:v>Burundi</c:v>
                </c:pt>
                <c:pt idx="1">
                  <c:v>Chad</c:v>
                </c:pt>
                <c:pt idx="2">
                  <c:v>Nigeria</c:v>
                </c:pt>
                <c:pt idx="3">
                  <c:v>Malawi</c:v>
                </c:pt>
                <c:pt idx="4">
                  <c:v>Ghana</c:v>
                </c:pt>
                <c:pt idx="5">
                  <c:v>Uganda</c:v>
                </c:pt>
                <c:pt idx="6">
                  <c:v>Zambia</c:v>
                </c:pt>
                <c:pt idx="7">
                  <c:v>Kenya</c:v>
                </c:pt>
                <c:pt idx="8">
                  <c:v>South Africa</c:v>
                </c:pt>
              </c:strCache>
            </c:strRef>
          </c:cat>
          <c:val>
            <c:numRef>
              <c:f>DPT_EID!$C$33:$C$41</c:f>
              <c:numCache>
                <c:formatCode>General</c:formatCode>
                <c:ptCount val="9"/>
                <c:pt idx="0">
                  <c:v>94</c:v>
                </c:pt>
                <c:pt idx="1">
                  <c:v>92</c:v>
                </c:pt>
                <c:pt idx="2">
                  <c:v>74</c:v>
                </c:pt>
                <c:pt idx="3">
                  <c:v>88</c:v>
                </c:pt>
                <c:pt idx="4">
                  <c:v>89</c:v>
                </c:pt>
                <c:pt idx="5">
                  <c:v>89</c:v>
                </c:pt>
                <c:pt idx="6">
                  <c:v>90</c:v>
                </c:pt>
                <c:pt idx="7">
                  <c:v>78</c:v>
                </c:pt>
                <c:pt idx="8">
                  <c:v>94</c:v>
                </c:pt>
              </c:numCache>
            </c:numRef>
          </c:val>
        </c:ser>
        <c:ser>
          <c:idx val="2"/>
          <c:order val="2"/>
          <c:tx>
            <c:strRef>
              <c:f>DPT_EID!$D$32</c:f>
              <c:strCache>
                <c:ptCount val="1"/>
                <c:pt idx="0">
                  <c:v>Early Infant Diagnosis</c:v>
                </c:pt>
              </c:strCache>
            </c:strRef>
          </c:tx>
          <c:spPr>
            <a:solidFill>
              <a:schemeClr val="accent3"/>
            </a:solidFill>
            <a:ln>
              <a:noFill/>
            </a:ln>
            <a:effectLst/>
          </c:spPr>
          <c:invertIfNegative val="0"/>
          <c:dLbls>
            <c:dLbl>
              <c:idx val="8"/>
              <c:layout/>
              <c:tx>
                <c:rich>
                  <a:bodyPr/>
                  <a:lstStyle/>
                  <a:p>
                    <a:r>
                      <a:rPr lang="en-US"/>
                      <a:t>&gt;95</a:t>
                    </a:r>
                  </a:p>
                </c:rich>
              </c:tx>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DPT_EID!$A$33:$A$41</c:f>
              <c:strCache>
                <c:ptCount val="9"/>
                <c:pt idx="0">
                  <c:v>Burundi</c:v>
                </c:pt>
                <c:pt idx="1">
                  <c:v>Chad</c:v>
                </c:pt>
                <c:pt idx="2">
                  <c:v>Nigeria</c:v>
                </c:pt>
                <c:pt idx="3">
                  <c:v>Malawi</c:v>
                </c:pt>
                <c:pt idx="4">
                  <c:v>Ghana</c:v>
                </c:pt>
                <c:pt idx="5">
                  <c:v>Uganda</c:v>
                </c:pt>
                <c:pt idx="6">
                  <c:v>Zambia</c:v>
                </c:pt>
                <c:pt idx="7">
                  <c:v>Kenya</c:v>
                </c:pt>
                <c:pt idx="8">
                  <c:v>South Africa</c:v>
                </c:pt>
              </c:strCache>
            </c:strRef>
          </c:cat>
          <c:val>
            <c:numRef>
              <c:f>DPT_EID!$D$33:$D$41</c:f>
              <c:numCache>
                <c:formatCode>0</c:formatCode>
                <c:ptCount val="9"/>
                <c:pt idx="0">
                  <c:v>2.0183486238532113</c:v>
                </c:pt>
                <c:pt idx="1">
                  <c:v>3.3605991918793729</c:v>
                </c:pt>
                <c:pt idx="2">
                  <c:v>8.9692101740294525</c:v>
                </c:pt>
                <c:pt idx="3">
                  <c:v>19.846039325332704</c:v>
                </c:pt>
                <c:pt idx="4">
                  <c:v>30.053940906529263</c:v>
                </c:pt>
                <c:pt idx="5">
                  <c:v>33.124612779315186</c:v>
                </c:pt>
                <c:pt idx="6">
                  <c:v>36.596765266588768</c:v>
                </c:pt>
                <c:pt idx="7">
                  <c:v>43.659898860291342</c:v>
                </c:pt>
                <c:pt idx="8">
                  <c:v>97</c:v>
                </c:pt>
              </c:numCache>
            </c:numRef>
          </c:val>
        </c:ser>
        <c:dLbls>
          <c:dLblPos val="outEnd"/>
          <c:showLegendKey val="0"/>
          <c:showVal val="1"/>
          <c:showCatName val="0"/>
          <c:showSerName val="0"/>
          <c:showPercent val="0"/>
          <c:showBubbleSize val="0"/>
        </c:dLbls>
        <c:gapWidth val="267"/>
        <c:overlap val="-43"/>
        <c:axId val="726495968"/>
        <c:axId val="726495576"/>
      </c:barChart>
      <c:catAx>
        <c:axId val="726495968"/>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100" b="0" i="0" u="none" strike="noStrike" kern="1200" cap="none" spc="0" normalizeH="0" baseline="0">
                <a:solidFill>
                  <a:schemeClr val="dk1">
                    <a:lumMod val="65000"/>
                    <a:lumOff val="35000"/>
                  </a:schemeClr>
                </a:solidFill>
                <a:latin typeface="+mn-lt"/>
                <a:ea typeface="+mn-ea"/>
                <a:cs typeface="+mn-cs"/>
              </a:defRPr>
            </a:pPr>
            <a:endParaRPr lang="en-US"/>
          </a:p>
        </c:txPr>
        <c:crossAx val="726495576"/>
        <c:crosses val="autoZero"/>
        <c:auto val="1"/>
        <c:lblAlgn val="ctr"/>
        <c:lblOffset val="100"/>
        <c:noMultiLvlLbl val="0"/>
      </c:catAx>
      <c:valAx>
        <c:axId val="726495576"/>
        <c:scaling>
          <c:orientation val="minMax"/>
          <c:max val="100"/>
        </c:scaling>
        <c:delete val="0"/>
        <c:axPos val="l"/>
        <c:majorGridlines>
          <c:spPr>
            <a:ln w="9525" cap="flat" cmpd="sng" algn="ctr">
              <a:solidFill>
                <a:schemeClr val="dk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dk1">
                        <a:lumMod val="65000"/>
                        <a:lumOff val="35000"/>
                      </a:schemeClr>
                    </a:solidFill>
                    <a:latin typeface="+mn-lt"/>
                    <a:ea typeface="+mn-ea"/>
                    <a:cs typeface="+mn-cs"/>
                  </a:defRPr>
                </a:pPr>
                <a:r>
                  <a:rPr lang="en-US"/>
                  <a:t>Coverage (%)</a:t>
                </a:r>
              </a:p>
            </c:rich>
          </c:tx>
          <c:layout/>
          <c:overlay val="0"/>
          <c:spPr>
            <a:noFill/>
            <a:ln>
              <a:noFill/>
            </a:ln>
            <a:effectLst/>
          </c:spPr>
          <c:txPr>
            <a:bodyPr rot="-5400000" spcFirstLastPara="1" vertOverflow="ellipsis" vert="horz" wrap="square" anchor="ctr" anchorCtr="1"/>
            <a:lstStyle/>
            <a:p>
              <a:pPr>
                <a:defRPr sz="1100" b="1" i="0" u="none" strike="noStrike" kern="1200" baseline="0">
                  <a:solidFill>
                    <a:schemeClr val="dk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crossAx val="726495968"/>
        <c:crosses val="autoZero"/>
        <c:crossBetween val="between"/>
      </c:valAx>
      <c:spPr>
        <a:pattFill prst="ltDnDiag">
          <a:fgClr>
            <a:schemeClr val="dk1">
              <a:lumMod val="15000"/>
              <a:lumOff val="85000"/>
            </a:schemeClr>
          </a:fgClr>
          <a:bgClr>
            <a:schemeClr val="lt1"/>
          </a:bgClr>
        </a:patt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sz="1100"/>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2015</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tx>
            <c:strRef>
              <c:f>'HIV Pop_10-19'!$H$40</c:f>
              <c:strCache>
                <c:ptCount val="1"/>
                <c:pt idx="0">
                  <c:v>HIV Pop (10-19)</c:v>
                </c:pt>
              </c:strCache>
            </c:strRef>
          </c:tx>
          <c:dPt>
            <c:idx val="0"/>
            <c:bubble3D val="0"/>
            <c:spPr>
              <a:solidFill>
                <a:srgbClr val="FFC000"/>
              </a:solidFill>
              <a:ln w="19050">
                <a:solidFill>
                  <a:schemeClr val="lt1"/>
                </a:solidFill>
              </a:ln>
              <a:effectLst/>
            </c:spPr>
          </c:dPt>
          <c:dPt>
            <c:idx val="1"/>
            <c:bubble3D val="0"/>
            <c:spPr>
              <a:solidFill>
                <a:srgbClr val="FF0066"/>
              </a:solidFill>
              <a:ln w="19050">
                <a:solidFill>
                  <a:schemeClr val="lt1"/>
                </a:solidFill>
              </a:ln>
              <a:effectLst/>
            </c:spPr>
          </c:dPt>
          <c:dPt>
            <c:idx val="2"/>
            <c:bubble3D val="0"/>
            <c:spPr>
              <a:solidFill>
                <a:srgbClr val="FFFF00"/>
              </a:solidFill>
              <a:ln w="19050">
                <a:solidFill>
                  <a:schemeClr val="lt1"/>
                </a:solidFill>
              </a:ln>
              <a:effectLst/>
            </c:spPr>
          </c:dPt>
          <c:dPt>
            <c:idx val="3"/>
            <c:bubble3D val="0"/>
            <c:spPr>
              <a:solidFill>
                <a:srgbClr val="FF0000"/>
              </a:solidFill>
              <a:ln w="19050">
                <a:solidFill>
                  <a:schemeClr val="lt1"/>
                </a:solidFill>
              </a:ln>
              <a:effectLst/>
            </c:spPr>
          </c:dPt>
          <c:dPt>
            <c:idx val="4"/>
            <c:bubble3D val="0"/>
            <c:spPr>
              <a:solidFill>
                <a:srgbClr val="00B050"/>
              </a:solidFill>
              <a:ln w="19050">
                <a:solidFill>
                  <a:schemeClr val="lt1"/>
                </a:solidFill>
              </a:ln>
              <a:effectLst/>
            </c:spPr>
          </c:dPt>
          <c:dPt>
            <c:idx val="5"/>
            <c:bubble3D val="0"/>
            <c:spPr>
              <a:solidFill>
                <a:srgbClr val="F4B084"/>
              </a:solidFill>
              <a:ln w="19050">
                <a:solidFill>
                  <a:schemeClr val="lt1"/>
                </a:solidFill>
              </a:ln>
              <a:effectLst/>
            </c:spPr>
          </c:dPt>
          <c:dPt>
            <c:idx val="6"/>
            <c:bubble3D val="0"/>
            <c:spPr>
              <a:solidFill>
                <a:srgbClr val="66FFFF"/>
              </a:solidFill>
              <a:ln w="19050">
                <a:solidFill>
                  <a:schemeClr val="lt1"/>
                </a:solidFill>
              </a:ln>
              <a:effectLst/>
            </c:spPr>
          </c:dPt>
          <c:dPt>
            <c:idx val="7"/>
            <c:bubble3D val="0"/>
            <c:spPr>
              <a:solidFill>
                <a:srgbClr val="0070C0"/>
              </a:solidFill>
              <a:ln w="19050">
                <a:solidFill>
                  <a:schemeClr val="lt1"/>
                </a:solidFill>
              </a:ln>
              <a:effectLst/>
            </c:spPr>
          </c:dPt>
          <c:dPt>
            <c:idx val="8"/>
            <c:bubble3D val="0"/>
            <c:spPr>
              <a:solidFill>
                <a:srgbClr val="00B0F0"/>
              </a:solidFill>
              <a:ln w="19050">
                <a:solidFill>
                  <a:schemeClr val="lt1"/>
                </a:solidFill>
              </a:ln>
              <a:effectLst/>
            </c:spPr>
          </c:dPt>
          <c:dPt>
            <c:idx val="9"/>
            <c:bubble3D val="0"/>
            <c:spPr>
              <a:solidFill>
                <a:srgbClr val="0070C0"/>
              </a:solidFill>
              <a:ln w="19050">
                <a:solidFill>
                  <a:schemeClr val="lt1"/>
                </a:solidFill>
              </a:ln>
              <a:effectLst/>
            </c:spPr>
          </c:dPt>
          <c:dPt>
            <c:idx val="10"/>
            <c:bubble3D val="0"/>
            <c:spPr>
              <a:solidFill>
                <a:srgbClr val="CC99FF"/>
              </a:solidFill>
              <a:ln w="19050">
                <a:solidFill>
                  <a:schemeClr val="lt1"/>
                </a:solidFill>
              </a:ln>
              <a:effectLst/>
            </c:spPr>
          </c:dPt>
          <c:dPt>
            <c:idx val="11"/>
            <c:bubble3D val="0"/>
            <c:spPr>
              <a:solidFill>
                <a:srgbClr val="DBDBDB"/>
              </a:solidFill>
              <a:ln w="19050">
                <a:solidFill>
                  <a:schemeClr val="lt1"/>
                </a:solidFill>
              </a:ln>
              <a:effectLst/>
            </c:spPr>
          </c:dPt>
          <c:dPt>
            <c:idx val="12"/>
            <c:bubble3D val="0"/>
            <c:spPr>
              <a:solidFill>
                <a:srgbClr val="FFC000"/>
              </a:solidFill>
              <a:ln w="19050">
                <a:solidFill>
                  <a:schemeClr val="lt1"/>
                </a:solidFill>
              </a:ln>
              <a:effectLst/>
            </c:spPr>
          </c:dPt>
          <c:dPt>
            <c:idx val="13"/>
            <c:bubble3D val="0"/>
            <c:spPr>
              <a:solidFill>
                <a:srgbClr val="92D050"/>
              </a:solidFill>
              <a:ln w="19050">
                <a:solidFill>
                  <a:schemeClr val="lt1"/>
                </a:solidFill>
              </a:ln>
              <a:effectLst/>
            </c:spPr>
          </c:dPt>
          <c:dPt>
            <c:idx val="14"/>
            <c:bubble3D val="0"/>
            <c:spPr>
              <a:solidFill>
                <a:srgbClr val="00B0F0"/>
              </a:solidFill>
              <a:ln w="19050">
                <a:solidFill>
                  <a:schemeClr val="lt1"/>
                </a:solidFill>
              </a:ln>
              <a:effectLst/>
            </c:spPr>
          </c:dPt>
          <c:dPt>
            <c:idx val="15"/>
            <c:bubble3D val="0"/>
            <c:spPr>
              <a:solidFill>
                <a:srgbClr val="00B050"/>
              </a:solidFill>
              <a:ln w="19050">
                <a:solidFill>
                  <a:schemeClr val="lt1"/>
                </a:solidFill>
              </a:ln>
              <a:effectLst/>
            </c:spPr>
          </c:dPt>
          <c:dPt>
            <c:idx val="16"/>
            <c:bubble3D val="0"/>
            <c:spPr>
              <a:solidFill>
                <a:srgbClr val="FFFF00"/>
              </a:solidFill>
              <a:ln w="19050">
                <a:solidFill>
                  <a:schemeClr val="lt1"/>
                </a:solidFill>
              </a:ln>
              <a:effectLst/>
            </c:spPr>
          </c:dPt>
          <c:dPt>
            <c:idx val="17"/>
            <c:bubble3D val="0"/>
            <c:spPr>
              <a:solidFill>
                <a:srgbClr val="C00000"/>
              </a:solidFill>
              <a:ln w="19050">
                <a:solidFill>
                  <a:schemeClr val="lt1"/>
                </a:solidFill>
              </a:ln>
              <a:effectLst/>
            </c:spPr>
          </c:dPt>
          <c:dPt>
            <c:idx val="18"/>
            <c:bubble3D val="0"/>
            <c:spPr>
              <a:solidFill>
                <a:srgbClr val="7030A0"/>
              </a:solidFill>
              <a:ln w="19050">
                <a:solidFill>
                  <a:schemeClr val="lt1"/>
                </a:solidFill>
              </a:ln>
              <a:effectLst/>
            </c:spPr>
          </c:dPt>
          <c:dPt>
            <c:idx val="19"/>
            <c:bubble3D val="0"/>
            <c:spPr>
              <a:solidFill>
                <a:srgbClr val="66FFFF"/>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50E09557-DD9E-44B6-AE23-3467BC006CF8}" type="CELLRANGE">
                      <a:rPr lang="en-US"/>
                      <a:pPr/>
                      <a:t>[CELLRANGE]</a:t>
                    </a:fld>
                    <a:r>
                      <a:rPr lang="en-US" baseline="0"/>
                      <a:t> </a:t>
                    </a:r>
                    <a:fld id="{85109802-A0D7-42CD-9D2B-A029B9EAB9E4}" type="CATEGORYNAME">
                      <a:rPr lang="en-US" baseline="0"/>
                      <a:pPr/>
                      <a:t>[CATEGORY NAME]</a:t>
                    </a:fld>
                    <a:r>
                      <a:rPr lang="en-US" baseline="0"/>
                      <a:t> </a:t>
                    </a:r>
                    <a:fld id="{AFDB778F-A303-4861-AE85-A0F84570C0C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FB1C7974-AF67-4204-8EAD-5E5C1AEC2366}" type="CATEGORYNAME">
                      <a:rPr lang="en-US" baseline="0"/>
                      <a:pPr/>
                      <a:t>[CATEGORY NAME]</a:t>
                    </a:fld>
                    <a:r>
                      <a:rPr lang="en-US" baseline="0"/>
                      <a:t> </a:t>
                    </a:r>
                    <a:fld id="{0555581B-2F64-45B2-A977-CD0E339F71C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
              <c:layout/>
              <c:tx>
                <c:rich>
                  <a:bodyPr/>
                  <a:lstStyle/>
                  <a:p>
                    <a:fld id="{541FA2CB-B5EF-45C6-9946-9C9FB987453B}" type="CELLRANGE">
                      <a:rPr lang="en-US"/>
                      <a:pPr/>
                      <a:t>[CELLRANGE]</a:t>
                    </a:fld>
                    <a:r>
                      <a:rPr lang="en-US" baseline="0"/>
                      <a:t> </a:t>
                    </a:r>
                    <a:fld id="{EA4AB0FC-2C80-48E7-9AFA-567CF6DD4FDB}" type="CATEGORYNAME">
                      <a:rPr lang="en-US" baseline="0"/>
                      <a:pPr/>
                      <a:t>[CATEGORY NAME]</a:t>
                    </a:fld>
                    <a:r>
                      <a:rPr lang="en-US" baseline="0"/>
                      <a:t> </a:t>
                    </a:r>
                    <a:fld id="{B656B910-BD73-410D-95B9-94914E9DAF4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A604DC44-AB56-4571-8FE0-A290BF47F535}" type="CELLRANGE">
                      <a:rPr lang="en-US"/>
                      <a:pPr/>
                      <a:t>[CELLRANGE]</a:t>
                    </a:fld>
                    <a:r>
                      <a:rPr lang="en-US" baseline="0"/>
                      <a:t> </a:t>
                    </a:r>
                    <a:fld id="{DCF46EC6-B42C-471D-892C-48CBB34BBD63}" type="CATEGORYNAME">
                      <a:rPr lang="en-US" baseline="0"/>
                      <a:pPr/>
                      <a:t>[CATEGORY NAME]</a:t>
                    </a:fld>
                    <a:r>
                      <a:rPr lang="en-US" baseline="0"/>
                      <a:t> </a:t>
                    </a:r>
                    <a:fld id="{C0E1FFE9-2BA4-4C25-A85F-6A15DC03444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6D1067B0-5927-4F73-8A15-D69CE199CB51}" type="CELLRANGE">
                      <a:rPr lang="en-US"/>
                      <a:pPr/>
                      <a:t>[CELLRANGE]</a:t>
                    </a:fld>
                    <a:r>
                      <a:rPr lang="en-US" baseline="0"/>
                      <a:t> </a:t>
                    </a:r>
                    <a:fld id="{1C27DDC5-35DB-4897-B2F0-F8735A657A3B}" type="CATEGORYNAME">
                      <a:rPr lang="en-US" baseline="0"/>
                      <a:pPr/>
                      <a:t>[CATEGORY NAME]</a:t>
                    </a:fld>
                    <a:r>
                      <a:rPr lang="en-US" baseline="0"/>
                      <a:t> </a:t>
                    </a:r>
                    <a:fld id="{D29C4B8C-8B1B-41CC-ADB0-E438A105171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33223B0F-1D33-4343-91B8-3B0E3B5259A9}" type="CELLRANGE">
                      <a:rPr lang="en-US"/>
                      <a:pPr/>
                      <a:t>[CELLRANGE]</a:t>
                    </a:fld>
                    <a:r>
                      <a:rPr lang="en-US" baseline="0"/>
                      <a:t> </a:t>
                    </a:r>
                    <a:fld id="{AC24FCED-BDEF-4B7A-8B82-AD3AFCEA76B3}" type="CATEGORYNAME">
                      <a:rPr lang="en-US" baseline="0"/>
                      <a:pPr/>
                      <a:t>[CATEGORY NAME]</a:t>
                    </a:fld>
                    <a:r>
                      <a:rPr lang="en-US" baseline="0"/>
                      <a:t> </a:t>
                    </a:r>
                    <a:fld id="{6EA56C3A-A1B7-4D71-96DA-EECDD242E47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AD97CD07-3A04-4CBB-87AA-06243C82CCFD}" type="CELLRANGE">
                      <a:rPr lang="en-US"/>
                      <a:pPr/>
                      <a:t>[CELLRANGE]</a:t>
                    </a:fld>
                    <a:r>
                      <a:rPr lang="en-US" baseline="0"/>
                      <a:t> </a:t>
                    </a:r>
                    <a:fld id="{6C82FF68-C7FD-4D70-B7B1-902C22714E6B}" type="CATEGORYNAME">
                      <a:rPr lang="en-US" baseline="0"/>
                      <a:pPr/>
                      <a:t>[CATEGORY NAME]</a:t>
                    </a:fld>
                    <a:r>
                      <a:rPr lang="en-US" baseline="0"/>
                      <a:t> </a:t>
                    </a:r>
                    <a:fld id="{3D6F1384-C34B-4C74-9995-F264385473D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A7371C31-7AA7-4B84-B9FB-8F514B2A596E}" type="CELLRANGE">
                      <a:rPr lang="en-US"/>
                      <a:pPr/>
                      <a:t>[CELLRANGE]</a:t>
                    </a:fld>
                    <a:r>
                      <a:rPr lang="en-US" baseline="0"/>
                      <a:t> </a:t>
                    </a:r>
                    <a:fld id="{2D73B9B6-F29F-48D9-A917-98A242866034}" type="CATEGORYNAME">
                      <a:rPr lang="en-US" baseline="0"/>
                      <a:pPr/>
                      <a:t>[CATEGORY NAME]</a:t>
                    </a:fld>
                    <a:r>
                      <a:rPr lang="en-US" baseline="0"/>
                      <a:t> </a:t>
                    </a:r>
                    <a:fld id="{B646CE25-359D-4D74-A353-4FCE9A462A0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1DB9DA58-45BF-4656-AB1A-E82A452D02F6}" type="CELLRANGE">
                      <a:rPr lang="en-US"/>
                      <a:pPr/>
                      <a:t>[CELLRANGE]</a:t>
                    </a:fld>
                    <a:r>
                      <a:rPr lang="en-US" baseline="0"/>
                      <a:t> </a:t>
                    </a:r>
                    <a:fld id="{0E13D549-8ED6-4AAA-9485-D6B24A624A19}" type="CATEGORYNAME">
                      <a:rPr lang="en-US" baseline="0"/>
                      <a:pPr/>
                      <a:t>[CATEGORY NAME]</a:t>
                    </a:fld>
                    <a:r>
                      <a:rPr lang="en-US" baseline="0"/>
                      <a:t> </a:t>
                    </a:r>
                    <a:fld id="{96EFFA80-A3E7-4BA0-AEA9-A999FE24BD7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2AB94947-17D8-4904-B9DF-30C27D4B1BC0}" type="CELLRANGE">
                      <a:rPr lang="en-US"/>
                      <a:pPr/>
                      <a:t>[CELLRANGE]</a:t>
                    </a:fld>
                    <a:r>
                      <a:rPr lang="en-US" baseline="0"/>
                      <a:t> </a:t>
                    </a:r>
                    <a:fld id="{14DBC4C3-D5B0-4A2B-B56B-78BD91457893}" type="CATEGORYNAME">
                      <a:rPr lang="en-US" baseline="0"/>
                      <a:pPr/>
                      <a:t>[CATEGORY NAME]</a:t>
                    </a:fld>
                    <a:r>
                      <a:rPr lang="en-US" baseline="0"/>
                      <a:t> </a:t>
                    </a:r>
                    <a:fld id="{F0378C1B-D81D-4378-8D98-1E913C93011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56763CE2-A990-4DAF-9028-771949D7C386}" type="CELLRANGE">
                      <a:rPr lang="en-US"/>
                      <a:pPr/>
                      <a:t>[CELLRANGE]</a:t>
                    </a:fld>
                    <a:r>
                      <a:rPr lang="en-US" baseline="0"/>
                      <a:t> </a:t>
                    </a:r>
                    <a:fld id="{E5FDB551-00FD-42EC-92AD-AE7E8F65E178}" type="CATEGORYNAME">
                      <a:rPr lang="en-US" baseline="0"/>
                      <a:pPr/>
                      <a:t>[CATEGORY NAME]</a:t>
                    </a:fld>
                    <a:r>
                      <a:rPr lang="en-US" baseline="0"/>
                      <a:t> </a:t>
                    </a:r>
                    <a:fld id="{91E0781A-9256-4B35-AD9E-1092C1444C7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0A1CCF48-7732-4F6A-A3E8-7DED4FD309A7}" type="CELLRANGE">
                      <a:rPr lang="en-US"/>
                      <a:pPr/>
                      <a:t>[CELLRANGE]</a:t>
                    </a:fld>
                    <a:r>
                      <a:rPr lang="en-US" baseline="0"/>
                      <a:t> </a:t>
                    </a:r>
                    <a:fld id="{74C42BE8-6BE5-4111-9D54-3029028B6A9B}" type="CATEGORYNAME">
                      <a:rPr lang="en-US" baseline="0"/>
                      <a:pPr/>
                      <a:t>[CATEGORY NAME]</a:t>
                    </a:fld>
                    <a:r>
                      <a:rPr lang="en-US" baseline="0"/>
                      <a:t> </a:t>
                    </a:r>
                    <a:fld id="{B5D0E3E5-C8D0-47C3-ADD5-DA5B01215A9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02119CCC-C828-4618-85C5-EE4AF6AB4F8A}" type="CELLRANGE">
                      <a:rPr lang="en-US"/>
                      <a:pPr/>
                      <a:t>[CELLRANGE]</a:t>
                    </a:fld>
                    <a:r>
                      <a:rPr lang="en-US" baseline="0"/>
                      <a:t> </a:t>
                    </a:r>
                    <a:fld id="{052659D8-1D40-4CD1-B212-C1EE697BC854}" type="CATEGORYNAME">
                      <a:rPr lang="en-US" baseline="0"/>
                      <a:pPr/>
                      <a:t>[CATEGORY NAME]</a:t>
                    </a:fld>
                    <a:r>
                      <a:rPr lang="en-US" baseline="0"/>
                      <a:t> </a:t>
                    </a:r>
                    <a:fld id="{2F19352F-0664-4A41-A6AA-F7A6007B260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936F4D5F-8A3B-4A22-9872-8994E29F3B40}" type="CELLRANGE">
                      <a:rPr lang="en-US"/>
                      <a:pPr/>
                      <a:t>[CELLRANGE]</a:t>
                    </a:fld>
                    <a:r>
                      <a:rPr lang="en-US" baseline="0"/>
                      <a:t> </a:t>
                    </a:r>
                    <a:fld id="{B6D0DF13-EC4E-4253-9A03-2BFF2621F07D}" type="CATEGORYNAME">
                      <a:rPr lang="en-US" baseline="0"/>
                      <a:pPr/>
                      <a:t>[CATEGORY NAME]</a:t>
                    </a:fld>
                    <a:r>
                      <a:rPr lang="en-US" baseline="0"/>
                      <a:t> </a:t>
                    </a:r>
                    <a:fld id="{E0479793-0598-41CF-887B-1A078ED4DF3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FDF1F4C3-9B05-491D-B084-338ADB6A236E}" type="CELLRANGE">
                      <a:rPr lang="en-US"/>
                      <a:pPr/>
                      <a:t>[CELLRANGE]</a:t>
                    </a:fld>
                    <a:r>
                      <a:rPr lang="en-US" baseline="0"/>
                      <a:t> </a:t>
                    </a:r>
                    <a:fld id="{568BAB54-DB38-46FC-A49A-8532760A46F0}" type="CATEGORYNAME">
                      <a:rPr lang="en-US" baseline="0"/>
                      <a:pPr/>
                      <a:t>[CATEGORY NAME]</a:t>
                    </a:fld>
                    <a:r>
                      <a:rPr lang="en-US" baseline="0"/>
                      <a:t> </a:t>
                    </a:r>
                    <a:fld id="{302C0F40-ED2D-4518-9C77-771A9B6917D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11DD0753-B969-4AE7-A6C6-D2906C276F96}" type="CELLRANGE">
                      <a:rPr lang="en-US"/>
                      <a:pPr/>
                      <a:t>[CELLRANGE]</a:t>
                    </a:fld>
                    <a:r>
                      <a:rPr lang="en-US" baseline="0"/>
                      <a:t> </a:t>
                    </a:r>
                    <a:fld id="{F5614E69-1B01-475D-9E2F-0ACF7A150CA2}" type="CATEGORYNAME">
                      <a:rPr lang="en-US" baseline="0"/>
                      <a:pPr/>
                      <a:t>[CATEGORY NAME]</a:t>
                    </a:fld>
                    <a:r>
                      <a:rPr lang="en-US" baseline="0"/>
                      <a:t> </a:t>
                    </a:r>
                    <a:fld id="{B00AE75F-28CA-46AC-A2EA-90F47E5DBBC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3D585AE4-1602-451C-87F6-7C92D0509768}" type="CELLRANGE">
                      <a:rPr lang="en-US"/>
                      <a:pPr/>
                      <a:t>[CELLRANGE]</a:t>
                    </a:fld>
                    <a:r>
                      <a:rPr lang="en-US" baseline="0"/>
                      <a:t> </a:t>
                    </a:r>
                    <a:fld id="{1384B65B-64AD-4B9D-AFCB-57A462370E92}" type="CATEGORYNAME">
                      <a:rPr lang="en-US" baseline="0"/>
                      <a:pPr/>
                      <a:t>[CATEGORY NAME]</a:t>
                    </a:fld>
                    <a:r>
                      <a:rPr lang="en-US" baseline="0"/>
                      <a:t> </a:t>
                    </a:r>
                    <a:fld id="{BB033E73-C9D2-4938-84A8-923CB77A7CB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FBE6DF69-5675-42F9-AA25-A481BE493709}" type="CELLRANGE">
                      <a:rPr lang="en-US"/>
                      <a:pPr/>
                      <a:t>[CELLRANGE]</a:t>
                    </a:fld>
                    <a:r>
                      <a:rPr lang="en-US" baseline="0"/>
                      <a:t> </a:t>
                    </a:r>
                    <a:fld id="{1C680350-208A-4D38-86C5-828408417262}" type="CATEGORYNAME">
                      <a:rPr lang="en-US" baseline="0"/>
                      <a:pPr/>
                      <a:t>[CATEGORY NAME]</a:t>
                    </a:fld>
                    <a:r>
                      <a:rPr lang="en-US" baseline="0"/>
                      <a:t> </a:t>
                    </a:r>
                    <a:fld id="{DE4F8F75-80F1-485A-B105-35D757962D1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79EAE154-24E5-4C3E-9057-592B2B996173}" type="CELLRANGE">
                      <a:rPr lang="en-US"/>
                      <a:pPr/>
                      <a:t>[CELLRANGE]</a:t>
                    </a:fld>
                    <a:r>
                      <a:rPr lang="en-US" baseline="0"/>
                      <a:t> </a:t>
                    </a:r>
                    <a:fld id="{DDCBFA87-644F-4451-BC6A-5C38B5E4D577}" type="CATEGORYNAME">
                      <a:rPr lang="en-US" baseline="0"/>
                      <a:pPr/>
                      <a:t>[CATEGORY NAME]</a:t>
                    </a:fld>
                    <a:r>
                      <a:rPr lang="en-US" baseline="0"/>
                      <a:t> </a:t>
                    </a:r>
                    <a:fld id="{80ADDE14-E1CB-4169-964C-F3799FBBC7F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22EE9D87-D906-4353-88A9-1C09CDFC017E}" type="CELLRANGE">
                      <a:rPr lang="en-US"/>
                      <a:pPr/>
                      <a:t>[CELLRANGE]</a:t>
                    </a:fld>
                    <a:r>
                      <a:rPr lang="en-US" baseline="0"/>
                      <a:t> </a:t>
                    </a:r>
                    <a:fld id="{DB103489-348E-4BF1-B6F3-D7D7787E8CE3}" type="CATEGORYNAME">
                      <a:rPr lang="en-US" baseline="0"/>
                      <a:pPr/>
                      <a:t>[CATEGORY NAME]</a:t>
                    </a:fld>
                    <a:r>
                      <a:rPr lang="en-US" baseline="0"/>
                      <a:t> </a:t>
                    </a:r>
                    <a:fld id="{368D3C44-89E6-44CA-9094-3C81AE4CC71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72D3886C-0445-4D83-98A1-FF84A5817EDF}" type="CELLRANGE">
                      <a:rPr lang="en-US"/>
                      <a:pPr/>
                      <a:t>[CELLRANGE]</a:t>
                    </a:fld>
                    <a:r>
                      <a:rPr lang="en-US" baseline="0"/>
                      <a:t> </a:t>
                    </a:r>
                    <a:fld id="{B3782709-64A2-4774-B8B4-0C8934AE0717}" type="CATEGORYNAME">
                      <a:rPr lang="en-US" baseline="0"/>
                      <a:pPr/>
                      <a:t>[CATEGORY NAME]</a:t>
                    </a:fld>
                    <a:r>
                      <a:rPr lang="en-US" baseline="0"/>
                      <a:t> </a:t>
                    </a:r>
                    <a:fld id="{B1D48555-7CE7-4372-9233-2FC6674DC6D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'HIV Pop_10-19'!$G$41:$G$61</c:f>
              <c:strCache>
                <c:ptCount val="21"/>
                <c:pt idx="0">
                  <c:v>South Africa</c:v>
                </c:pt>
                <c:pt idx="1">
                  <c:v>Nigeria</c:v>
                </c:pt>
                <c:pt idx="2">
                  <c:v>Kenya</c:v>
                </c:pt>
                <c:pt idx="3">
                  <c:v>India</c:v>
                </c:pt>
                <c:pt idx="4">
                  <c:v>United Republic of Tanzania</c:v>
                </c:pt>
                <c:pt idx="5">
                  <c:v>Uganda</c:v>
                </c:pt>
                <c:pt idx="6">
                  <c:v>Zimbabwe</c:v>
                </c:pt>
                <c:pt idx="7">
                  <c:v>Ethiopia</c:v>
                </c:pt>
                <c:pt idx="8">
                  <c:v>Zambia</c:v>
                </c:pt>
                <c:pt idx="9">
                  <c:v>Mozambique</c:v>
                </c:pt>
                <c:pt idx="10">
                  <c:v>Malawi</c:v>
                </c:pt>
                <c:pt idx="11">
                  <c:v>Indonesia</c:v>
                </c:pt>
                <c:pt idx="12">
                  <c:v>Cameroon</c:v>
                </c:pt>
                <c:pt idx="13">
                  <c:v>Brazil</c:v>
                </c:pt>
                <c:pt idx="14">
                  <c:v>Democratic Republic of the Congo</c:v>
                </c:pt>
                <c:pt idx="15">
                  <c:v>Côte d’Ivoire</c:v>
                </c:pt>
                <c:pt idx="16">
                  <c:v>United States of America</c:v>
                </c:pt>
                <c:pt idx="17">
                  <c:v>Angola</c:v>
                </c:pt>
                <c:pt idx="18">
                  <c:v>Ghana</c:v>
                </c:pt>
                <c:pt idx="19">
                  <c:v>Botswana</c:v>
                </c:pt>
                <c:pt idx="20">
                  <c:v>Rest of World</c:v>
                </c:pt>
              </c:strCache>
            </c:strRef>
          </c:cat>
          <c:val>
            <c:numRef>
              <c:f>'HIV Pop_10-19'!$H$41:$H$61</c:f>
              <c:numCache>
                <c:formatCode>_(* #,##0_);_(* \(#,##0\);_(* "-"??_);_(@_)</c:formatCode>
                <c:ptCount val="21"/>
                <c:pt idx="0">
                  <c:v>349853</c:v>
                </c:pt>
                <c:pt idx="1">
                  <c:v>163480</c:v>
                </c:pt>
                <c:pt idx="2">
                  <c:v>133458</c:v>
                </c:pt>
                <c:pt idx="3">
                  <c:v>127663</c:v>
                </c:pt>
                <c:pt idx="4">
                  <c:v>80557</c:v>
                </c:pt>
                <c:pt idx="5">
                  <c:v>78676</c:v>
                </c:pt>
                <c:pt idx="6">
                  <c:v>73613</c:v>
                </c:pt>
                <c:pt idx="7">
                  <c:v>72897</c:v>
                </c:pt>
                <c:pt idx="8">
                  <c:v>68269</c:v>
                </c:pt>
                <c:pt idx="9">
                  <c:v>67729</c:v>
                </c:pt>
                <c:pt idx="10">
                  <c:v>61876</c:v>
                </c:pt>
                <c:pt idx="11">
                  <c:v>40793</c:v>
                </c:pt>
                <c:pt idx="12">
                  <c:v>29467</c:v>
                </c:pt>
                <c:pt idx="13">
                  <c:v>27856</c:v>
                </c:pt>
                <c:pt idx="14">
                  <c:v>27378</c:v>
                </c:pt>
                <c:pt idx="15">
                  <c:v>21700</c:v>
                </c:pt>
                <c:pt idx="16">
                  <c:v>21678</c:v>
                </c:pt>
                <c:pt idx="17">
                  <c:v>14582</c:v>
                </c:pt>
                <c:pt idx="18">
                  <c:v>13627</c:v>
                </c:pt>
                <c:pt idx="19">
                  <c:v>13247</c:v>
                </c:pt>
                <c:pt idx="20">
                  <c:v>280777.55539999995</c:v>
                </c:pt>
              </c:numCache>
            </c:numRef>
          </c:val>
          <c:extLst>
            <c:ext xmlns:c15="http://schemas.microsoft.com/office/drawing/2012/chart" uri="{02D57815-91ED-43cb-92C2-25804820EDAC}">
              <c15:datalabelsRange>
                <c15:f>'HIV Pop_10-19'!$I$41:$I$61</c15:f>
                <c15:dlblRangeCache>
                  <c:ptCount val="21"/>
                  <c:pt idx="0">
                    <c:v> 350,000 </c:v>
                  </c:pt>
                  <c:pt idx="1">
                    <c:v> 160,000 </c:v>
                  </c:pt>
                  <c:pt idx="2">
                    <c:v> 130,000 </c:v>
                  </c:pt>
                  <c:pt idx="4">
                    <c:v> 81,000 </c:v>
                  </c:pt>
                  <c:pt idx="5">
                    <c:v> 79,000 </c:v>
                  </c:pt>
                  <c:pt idx="6">
                    <c:v> 74,000 </c:v>
                  </c:pt>
                  <c:pt idx="8">
                    <c:v> 68,000 </c:v>
                  </c:pt>
                  <c:pt idx="9">
                    <c:v> 68,000 </c:v>
                  </c:pt>
                  <c:pt idx="10">
                    <c:v> 62,000 </c:v>
                  </c:pt>
                  <c:pt idx="11">
                    <c:v> 41,000 </c:v>
                  </c:pt>
                  <c:pt idx="12">
                    <c:v> 29,000 </c:v>
                  </c:pt>
                  <c:pt idx="13">
                    <c:v> 28,000 </c:v>
                  </c:pt>
                  <c:pt idx="14">
                    <c:v> 27,000 </c:v>
                  </c:pt>
                  <c:pt idx="15">
                    <c:v> 22,000 </c:v>
                  </c:pt>
                  <c:pt idx="17">
                    <c:v> 15,000 </c:v>
                  </c:pt>
                  <c:pt idx="18">
                    <c:v> 14,000 </c:v>
                  </c:pt>
                  <c:pt idx="19">
                    <c:v> 13,000 </c:v>
                  </c:pt>
                  <c:pt idx="20">
                    <c:v> 280,000 </c:v>
                  </c:pt>
                </c15:dlblRangeCache>
              </c15:datalabelsRange>
            </c:ext>
          </c:extLst>
        </c:ser>
        <c:ser>
          <c:idx val="1"/>
          <c:order val="1"/>
          <c:tx>
            <c:strRef>
              <c:f>'HIV Pop_10-19'!$H$40</c:f>
              <c:strCache>
                <c:ptCount val="1"/>
                <c:pt idx="0">
                  <c:v>HIV Pop (10-19)</c:v>
                </c:pt>
              </c:strCache>
            </c:strRef>
          </c:tx>
          <c:dPt>
            <c:idx val="0"/>
            <c:bubble3D val="0"/>
            <c:spPr>
              <a:solidFill>
                <a:srgbClr val="FFC000"/>
              </a:solidFill>
              <a:ln w="19050">
                <a:solidFill>
                  <a:schemeClr val="lt1"/>
                </a:solidFill>
              </a:ln>
              <a:effectLst/>
            </c:spPr>
          </c:dPt>
          <c:dPt>
            <c:idx val="1"/>
            <c:bubble3D val="0"/>
            <c:spPr>
              <a:solidFill>
                <a:srgbClr val="FF0066"/>
              </a:solidFill>
              <a:ln w="19050">
                <a:solidFill>
                  <a:schemeClr val="lt1"/>
                </a:solidFill>
              </a:ln>
              <a:effectLst/>
            </c:spPr>
          </c:dPt>
          <c:dPt>
            <c:idx val="2"/>
            <c:bubble3D val="0"/>
            <c:spPr>
              <a:solidFill>
                <a:srgbClr val="FFFF00"/>
              </a:solidFill>
              <a:ln w="19050">
                <a:solidFill>
                  <a:schemeClr val="lt1"/>
                </a:solidFill>
              </a:ln>
              <a:effectLst/>
            </c:spPr>
          </c:dPt>
          <c:dPt>
            <c:idx val="3"/>
            <c:bubble3D val="0"/>
            <c:spPr>
              <a:solidFill>
                <a:srgbClr val="FF0000"/>
              </a:solidFill>
              <a:ln w="19050">
                <a:solidFill>
                  <a:schemeClr val="lt1"/>
                </a:solidFill>
              </a:ln>
              <a:effectLst/>
            </c:spPr>
          </c:dPt>
          <c:dPt>
            <c:idx val="4"/>
            <c:bubble3D val="0"/>
            <c:spPr>
              <a:solidFill>
                <a:srgbClr val="00B050"/>
              </a:solidFill>
              <a:ln w="19050">
                <a:solidFill>
                  <a:schemeClr val="lt1"/>
                </a:solidFill>
              </a:ln>
              <a:effectLst/>
            </c:spPr>
          </c:dPt>
          <c:dPt>
            <c:idx val="5"/>
            <c:bubble3D val="0"/>
            <c:spPr>
              <a:solidFill>
                <a:srgbClr val="F4B084"/>
              </a:solidFill>
              <a:ln w="19050">
                <a:solidFill>
                  <a:schemeClr val="lt1"/>
                </a:solidFill>
              </a:ln>
              <a:effectLst/>
            </c:spPr>
          </c:dPt>
          <c:dPt>
            <c:idx val="6"/>
            <c:bubble3D val="0"/>
            <c:spPr>
              <a:solidFill>
                <a:srgbClr val="66FFFF"/>
              </a:solidFill>
              <a:ln w="19050">
                <a:solidFill>
                  <a:schemeClr val="lt1"/>
                </a:solidFill>
              </a:ln>
              <a:effectLst/>
            </c:spPr>
          </c:dPt>
          <c:dPt>
            <c:idx val="7"/>
            <c:bubble3D val="0"/>
            <c:spPr>
              <a:solidFill>
                <a:srgbClr val="0070C0"/>
              </a:solidFill>
              <a:ln w="19050">
                <a:solidFill>
                  <a:schemeClr val="lt1"/>
                </a:solidFill>
              </a:ln>
              <a:effectLst/>
            </c:spPr>
          </c:dPt>
          <c:dPt>
            <c:idx val="8"/>
            <c:bubble3D val="0"/>
            <c:spPr>
              <a:solidFill>
                <a:srgbClr val="00B0F0"/>
              </a:solidFill>
              <a:ln w="19050">
                <a:solidFill>
                  <a:schemeClr val="lt1"/>
                </a:solidFill>
              </a:ln>
              <a:effectLst/>
            </c:spPr>
          </c:dPt>
          <c:dPt>
            <c:idx val="9"/>
            <c:bubble3D val="0"/>
            <c:spPr>
              <a:solidFill>
                <a:srgbClr val="0070C0"/>
              </a:solidFill>
              <a:ln w="19050">
                <a:solidFill>
                  <a:schemeClr val="lt1"/>
                </a:solidFill>
              </a:ln>
              <a:effectLst/>
            </c:spPr>
          </c:dPt>
          <c:dPt>
            <c:idx val="10"/>
            <c:bubble3D val="0"/>
            <c:spPr>
              <a:solidFill>
                <a:srgbClr val="CC99FF"/>
              </a:solidFill>
              <a:ln w="19050">
                <a:solidFill>
                  <a:schemeClr val="lt1"/>
                </a:solidFill>
              </a:ln>
              <a:effectLst/>
            </c:spPr>
          </c:dPt>
          <c:dPt>
            <c:idx val="11"/>
            <c:bubble3D val="0"/>
            <c:spPr>
              <a:solidFill>
                <a:srgbClr val="DBDBDB"/>
              </a:solidFill>
              <a:ln w="19050">
                <a:solidFill>
                  <a:schemeClr val="lt1"/>
                </a:solidFill>
              </a:ln>
              <a:effectLst/>
            </c:spPr>
          </c:dPt>
          <c:dPt>
            <c:idx val="12"/>
            <c:bubble3D val="0"/>
            <c:spPr>
              <a:solidFill>
                <a:srgbClr val="FFC000"/>
              </a:solidFill>
              <a:ln w="19050">
                <a:solidFill>
                  <a:schemeClr val="lt1"/>
                </a:solidFill>
              </a:ln>
              <a:effectLst/>
            </c:spPr>
          </c:dPt>
          <c:dPt>
            <c:idx val="13"/>
            <c:bubble3D val="0"/>
            <c:spPr>
              <a:solidFill>
                <a:srgbClr val="92D050"/>
              </a:solidFill>
              <a:ln w="19050">
                <a:solidFill>
                  <a:schemeClr val="lt1"/>
                </a:solidFill>
              </a:ln>
              <a:effectLst/>
            </c:spPr>
          </c:dPt>
          <c:dPt>
            <c:idx val="14"/>
            <c:bubble3D val="0"/>
            <c:spPr>
              <a:solidFill>
                <a:srgbClr val="00B0F0"/>
              </a:solidFill>
              <a:ln w="19050">
                <a:solidFill>
                  <a:schemeClr val="lt1"/>
                </a:solidFill>
              </a:ln>
              <a:effectLst/>
            </c:spPr>
          </c:dPt>
          <c:dPt>
            <c:idx val="15"/>
            <c:bubble3D val="0"/>
            <c:spPr>
              <a:solidFill>
                <a:srgbClr val="00B050"/>
              </a:solidFill>
              <a:ln w="19050">
                <a:solidFill>
                  <a:schemeClr val="lt1"/>
                </a:solidFill>
              </a:ln>
              <a:effectLst/>
            </c:spPr>
          </c:dPt>
          <c:dPt>
            <c:idx val="16"/>
            <c:bubble3D val="0"/>
            <c:spPr>
              <a:solidFill>
                <a:srgbClr val="FFFF00"/>
              </a:solidFill>
              <a:ln w="19050">
                <a:solidFill>
                  <a:schemeClr val="lt1"/>
                </a:solidFill>
              </a:ln>
              <a:effectLst/>
            </c:spPr>
          </c:dPt>
          <c:dPt>
            <c:idx val="17"/>
            <c:bubble3D val="0"/>
            <c:spPr>
              <a:solidFill>
                <a:srgbClr val="C00000"/>
              </a:solidFill>
              <a:ln w="19050">
                <a:solidFill>
                  <a:schemeClr val="lt1"/>
                </a:solidFill>
              </a:ln>
              <a:effectLst/>
            </c:spPr>
          </c:dPt>
          <c:dPt>
            <c:idx val="18"/>
            <c:bubble3D val="0"/>
            <c:spPr>
              <a:solidFill>
                <a:srgbClr val="7030A0"/>
              </a:solidFill>
              <a:ln w="19050">
                <a:solidFill>
                  <a:schemeClr val="lt1"/>
                </a:solidFill>
              </a:ln>
              <a:effectLst/>
            </c:spPr>
          </c:dPt>
          <c:dPt>
            <c:idx val="19"/>
            <c:bubble3D val="0"/>
            <c:spPr>
              <a:solidFill>
                <a:srgbClr val="66FFFF"/>
              </a:solidFill>
              <a:ln w="19050">
                <a:solidFill>
                  <a:schemeClr val="lt1"/>
                </a:solidFill>
              </a:ln>
              <a:effectLst/>
            </c:spPr>
          </c:dPt>
          <c:dPt>
            <c:idx val="20"/>
            <c:bubble3D val="0"/>
            <c:spPr>
              <a:solidFill>
                <a:srgbClr val="969696"/>
              </a:solidFill>
              <a:ln w="19050">
                <a:solidFill>
                  <a:schemeClr val="lt1"/>
                </a:solidFill>
              </a:ln>
              <a:effectLst/>
            </c:spPr>
          </c:dPt>
          <c:dLbls>
            <c:dLbl>
              <c:idx val="0"/>
              <c:tx>
                <c:rich>
                  <a:bodyPr/>
                  <a:lstStyle/>
                  <a:p>
                    <a:fld id="{F65F4C83-20B6-47AF-A9FC-FFAE2FBEBB6D}" type="CATEGORYNAME">
                      <a:rPr lang="en-US"/>
                      <a:pPr/>
                      <a:t>[CATEGORY NAME]</a:t>
                    </a:fld>
                    <a:r>
                      <a:rPr lang="en-US" baseline="0"/>
                      <a:t> 250,000 </a:t>
                    </a:r>
                    <a:fld id="{AAF18434-57FD-408F-A979-D985B7151E7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
              <c:tx>
                <c:rich>
                  <a:bodyPr/>
                  <a:lstStyle/>
                  <a:p>
                    <a:fld id="{333A4F06-E1A5-469A-9681-727DEFA6EF07}" type="CATEGORYNAME">
                      <a:rPr lang="en-US"/>
                      <a:pPr/>
                      <a:t>[CATEGORY NAME]</a:t>
                    </a:fld>
                    <a:r>
                      <a:rPr lang="en-US" baseline="0"/>
                      <a:t> 200,000 </a:t>
                    </a:r>
                    <a:fld id="{62E3BC9C-2C75-426F-87CA-39A53D262B9D}"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2"/>
              <c:tx>
                <c:rich>
                  <a:bodyPr/>
                  <a:lstStyle/>
                  <a:p>
                    <a:fld id="{31F1F60A-7567-4308-BA5E-F06BB50056AC}" type="CATEGORYNAME">
                      <a:rPr lang="en-US"/>
                      <a:pPr/>
                      <a:t>[CATEGORY NAME]</a:t>
                    </a:fld>
                    <a:r>
                      <a:rPr lang="en-US" baseline="0"/>
                      <a:t> 160,000 </a:t>
                    </a:r>
                    <a:fld id="{FB865EB1-54D9-438A-82BF-D7CE66CE8C9D}"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3"/>
              <c:tx>
                <c:rich>
                  <a:bodyPr/>
                  <a:lstStyle/>
                  <a:p>
                    <a:fld id="{7B9BC077-3093-434C-9A0D-0A8C01E3FB50}" type="CATEGORYNAME">
                      <a:rPr lang="en-US"/>
                      <a:pPr/>
                      <a:t>[CATEGORY NAME]</a:t>
                    </a:fld>
                    <a:r>
                      <a:rPr lang="en-US" baseline="0"/>
                      <a:t> </a:t>
                    </a:r>
                    <a:fld id="{868D5822-D6BF-4D70-8F30-B5A576F1993F}"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4"/>
              <c:tx>
                <c:rich>
                  <a:bodyPr/>
                  <a:lstStyle/>
                  <a:p>
                    <a:fld id="{1DF0E140-67F9-4B50-9217-0012353E4D74}" type="CATEGORYNAME">
                      <a:rPr lang="en-US"/>
                      <a:pPr/>
                      <a:t>[CATEGORY NAME]</a:t>
                    </a:fld>
                    <a:r>
                      <a:rPr lang="en-US" baseline="0"/>
                      <a:t> 120,000 </a:t>
                    </a:r>
                    <a:fld id="{02BAE412-64D0-4000-9996-D6C84CF6F9A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5"/>
              <c:tx>
                <c:rich>
                  <a:bodyPr/>
                  <a:lstStyle/>
                  <a:p>
                    <a:fld id="{BB836179-C676-443A-9980-873C6A95F942}" type="CATEGORYNAME">
                      <a:rPr lang="en-US"/>
                      <a:pPr/>
                      <a:t>[CATEGORY NAME]</a:t>
                    </a:fld>
                    <a:r>
                      <a:rPr lang="en-US"/>
                      <a:t> </a:t>
                    </a:r>
                  </a:p>
                  <a:p>
                    <a:r>
                      <a:rPr lang="en-US"/>
                      <a:t>110,000</a:t>
                    </a:r>
                    <a:r>
                      <a:rPr lang="en-US" baseline="0"/>
                      <a:t> </a:t>
                    </a:r>
                    <a:fld id="{D607BEDF-B2FF-4EF2-8346-D2180203DDA6}"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6"/>
              <c:tx>
                <c:rich>
                  <a:bodyPr/>
                  <a:lstStyle/>
                  <a:p>
                    <a:fld id="{0C7CF084-2F63-44BB-93CA-C5FEA7204057}" type="CATEGORYNAME">
                      <a:rPr lang="en-US"/>
                      <a:pPr/>
                      <a:t>[CATEGORY NAME]</a:t>
                    </a:fld>
                    <a:r>
                      <a:rPr lang="en-US" baseline="0"/>
                      <a:t> 110,000 </a:t>
                    </a:r>
                    <a:fld id="{2882EE9F-1A30-478C-A744-1DECB3160BE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7"/>
              <c:tx>
                <c:rich>
                  <a:bodyPr/>
                  <a:lstStyle/>
                  <a:p>
                    <a:fld id="{0A04524F-606C-485A-AE96-9D56CAC5D3F2}" type="CATEGORYNAME">
                      <a:rPr lang="en-US"/>
                      <a:pPr/>
                      <a:t>[CATEGORY NAME]</a:t>
                    </a:fld>
                    <a:r>
                      <a:rPr lang="en-US" baseline="0"/>
                      <a:t> 100,000 </a:t>
                    </a:r>
                    <a:fld id="{FFA3A762-E604-4967-85C8-3DE93FBBDA4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8"/>
              <c:tx>
                <c:rich>
                  <a:bodyPr/>
                  <a:lstStyle/>
                  <a:p>
                    <a:fld id="{0B7479DA-8138-4E43-84AD-5819FE3DC87B}" type="CATEGORYNAME">
                      <a:rPr lang="en-US"/>
                      <a:pPr/>
                      <a:t>[CATEGORY NAME]</a:t>
                    </a:fld>
                    <a:r>
                      <a:rPr lang="en-US" baseline="0"/>
                      <a:t> 98,000 </a:t>
                    </a:r>
                    <a:fld id="{98A53B92-2642-490C-9505-8515D3CD8A40}"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9"/>
              <c:tx>
                <c:rich>
                  <a:bodyPr/>
                  <a:lstStyle/>
                  <a:p>
                    <a:fld id="{1E62B4A3-1B9C-4FAA-B194-BCEDEB2B3488}" type="CATEGORYNAME">
                      <a:rPr lang="en-US"/>
                      <a:pPr/>
                      <a:t>[CATEGORY NAME]</a:t>
                    </a:fld>
                    <a:r>
                      <a:rPr lang="en-US" baseline="0"/>
                      <a:t> 83,000 </a:t>
                    </a:r>
                    <a:fld id="{8B33AAA8-D6AB-4AB4-A39F-9CA10528C80D}"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0"/>
              <c:tx>
                <c:rich>
                  <a:bodyPr/>
                  <a:lstStyle/>
                  <a:p>
                    <a:fld id="{BA5EF866-9122-49F3-A623-C66545D648FB}" type="CATEGORYNAME">
                      <a:rPr lang="en-US"/>
                      <a:pPr/>
                      <a:t>[CATEGORY NAME]</a:t>
                    </a:fld>
                    <a:r>
                      <a:rPr lang="en-US" baseline="0"/>
                      <a:t> 65,000 </a:t>
                    </a:r>
                    <a:fld id="{470ACE20-E3A6-4B6F-AA4E-2D06E84CED1C}"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1"/>
              <c:tx>
                <c:rich>
                  <a:bodyPr/>
                  <a:lstStyle/>
                  <a:p>
                    <a:fld id="{4C059C5A-12F2-4E10-9383-0BC789F6E6D2}" type="CATEGORYNAME">
                      <a:rPr lang="en-US"/>
                      <a:pPr/>
                      <a:t>[CATEGORY NAME]</a:t>
                    </a:fld>
                    <a:r>
                      <a:rPr lang="en-US" baseline="0"/>
                      <a:t> 42,000 </a:t>
                    </a:r>
                    <a:fld id="{F2306365-2DC6-481E-BFDA-8D9C00007EEB}"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2"/>
              <c:tx>
                <c:rich>
                  <a:bodyPr/>
                  <a:lstStyle/>
                  <a:p>
                    <a:fld id="{49A4CE32-A7CC-4CE6-A829-B994E58DD51E}" type="CATEGORYNAME">
                      <a:rPr lang="en-US"/>
                      <a:pPr/>
                      <a:t>[CATEGORY NAME]</a:t>
                    </a:fld>
                    <a:r>
                      <a:rPr lang="en-US" baseline="0"/>
                      <a:t> 39,000 </a:t>
                    </a:r>
                    <a:fld id="{DF50A82A-8376-4339-89DC-E57AB0A20037}"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3"/>
              <c:tx>
                <c:rich>
                  <a:bodyPr/>
                  <a:lstStyle/>
                  <a:p>
                    <a:fld id="{E2E4B8F9-E18B-4A9D-958F-4AF9360B5F82}" type="CATEGORYNAME">
                      <a:rPr lang="en-US"/>
                      <a:pPr/>
                      <a:t>[CATEGORY NAME]</a:t>
                    </a:fld>
                    <a:r>
                      <a:rPr lang="en-US" baseline="0"/>
                      <a:t> 36,000 </a:t>
                    </a:r>
                    <a:fld id="{242F177C-CDB2-496A-ACDF-836DC085036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4"/>
              <c:tx>
                <c:rich>
                  <a:bodyPr/>
                  <a:lstStyle/>
                  <a:p>
                    <a:fld id="{847A1B56-A046-44F5-A6F3-93099BF3CA3D}" type="CATEGORYNAME">
                      <a:rPr lang="en-US"/>
                      <a:pPr/>
                      <a:t>[CATEGORY NAME]</a:t>
                    </a:fld>
                    <a:r>
                      <a:rPr lang="en-US" baseline="0"/>
                      <a:t> </a:t>
                    </a:r>
                    <a:fld id="{2DBF2261-3FC3-4512-8BBB-8F2B59511757}"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5"/>
              <c:tx>
                <c:rich>
                  <a:bodyPr/>
                  <a:lstStyle/>
                  <a:p>
                    <a:fld id="{9DC5D417-64A6-41A4-9771-AADE45F054F7}" type="CATEGORYNAME">
                      <a:rPr lang="en-US"/>
                      <a:pPr/>
                      <a:t>[CATEGORY NAME]</a:t>
                    </a:fld>
                    <a:r>
                      <a:rPr lang="en-US" baseline="0"/>
                      <a:t> 29,000 </a:t>
                    </a:r>
                    <a:fld id="{23BE63CE-7149-45A7-88AE-43413D395A7C}"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6"/>
              <c:tx>
                <c:rich>
                  <a:bodyPr/>
                  <a:lstStyle/>
                  <a:p>
                    <a:fld id="{7FFADCED-2B2A-4089-A23E-2205F5B0809A}" type="CATEGORYNAME">
                      <a:rPr lang="en-US"/>
                      <a:pPr/>
                      <a:t>[CATEGORY NAME]</a:t>
                    </a:fld>
                    <a:r>
                      <a:rPr lang="en-US" baseline="0"/>
                      <a:t> </a:t>
                    </a:r>
                    <a:fld id="{F40AA218-1AED-4BA1-BDE0-E1CE44513181}"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7"/>
              <c:tx>
                <c:rich>
                  <a:bodyPr/>
                  <a:lstStyle/>
                  <a:p>
                    <a:fld id="{4D6DA1CD-3BC5-49A2-A229-F677FDE120CB}" type="CATEGORYNAME">
                      <a:rPr lang="en-US"/>
                      <a:pPr/>
                      <a:t>[CATEGORY NAME]</a:t>
                    </a:fld>
                    <a:r>
                      <a:rPr lang="en-US" baseline="0"/>
                      <a:t> 20,000 </a:t>
                    </a:r>
                    <a:fld id="{2934FC5A-2562-4E38-A675-C9A262F18D6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8"/>
              <c:tx>
                <c:rich>
                  <a:bodyPr/>
                  <a:lstStyle/>
                  <a:p>
                    <a:fld id="{54E001D7-D9CC-4646-AE40-1F6B5C838572}" type="CATEGORYNAME">
                      <a:rPr lang="en-US"/>
                      <a:pPr/>
                      <a:t>[CATEGORY NAME]</a:t>
                    </a:fld>
                    <a:r>
                      <a:rPr lang="en-US" baseline="0"/>
                      <a:t> 17,000 </a:t>
                    </a:r>
                    <a:fld id="{9B549105-8EAD-4B1E-911F-14E061DD39E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9"/>
              <c:tx>
                <c:rich>
                  <a:bodyPr/>
                  <a:lstStyle/>
                  <a:p>
                    <a:fld id="{C3E178A5-026F-49AE-9C0D-DE73751750E4}" type="CATEGORYNAME">
                      <a:rPr lang="en-US"/>
                      <a:pPr/>
                      <a:t>[CATEGORY NAME]</a:t>
                    </a:fld>
                    <a:r>
                      <a:rPr lang="en-US" baseline="0"/>
                      <a:t> 16,000 </a:t>
                    </a:r>
                    <a:fld id="{085DBDDB-D99E-418E-AE1A-0557772B5279}"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20"/>
              <c:tx>
                <c:rich>
                  <a:bodyPr/>
                  <a:lstStyle/>
                  <a:p>
                    <a:fld id="{F7426F2B-149A-4D98-BA61-0C6544C370D7}" type="CATEGORYNAME">
                      <a:rPr lang="en-US"/>
                      <a:pPr/>
                      <a:t>[CATEGORY NAME]</a:t>
                    </a:fld>
                    <a:r>
                      <a:rPr lang="en-US" baseline="0"/>
                      <a:t> 320,000 </a:t>
                    </a:r>
                    <a:fld id="{8FE8F730-40B8-4A0A-ADE9-EF9E779E62A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'HIV Pop_10-19'!$G$41:$G$61</c:f>
              <c:strCache>
                <c:ptCount val="21"/>
                <c:pt idx="0">
                  <c:v>South Africa</c:v>
                </c:pt>
                <c:pt idx="1">
                  <c:v>Nigeria</c:v>
                </c:pt>
                <c:pt idx="2">
                  <c:v>Kenya</c:v>
                </c:pt>
                <c:pt idx="3">
                  <c:v>India</c:v>
                </c:pt>
                <c:pt idx="4">
                  <c:v>United Republic of Tanzania</c:v>
                </c:pt>
                <c:pt idx="5">
                  <c:v>Uganda</c:v>
                </c:pt>
                <c:pt idx="6">
                  <c:v>Zimbabwe</c:v>
                </c:pt>
                <c:pt idx="7">
                  <c:v>Ethiopia</c:v>
                </c:pt>
                <c:pt idx="8">
                  <c:v>Zambia</c:v>
                </c:pt>
                <c:pt idx="9">
                  <c:v>Mozambique</c:v>
                </c:pt>
                <c:pt idx="10">
                  <c:v>Malawi</c:v>
                </c:pt>
                <c:pt idx="11">
                  <c:v>Indonesia</c:v>
                </c:pt>
                <c:pt idx="12">
                  <c:v>Cameroon</c:v>
                </c:pt>
                <c:pt idx="13">
                  <c:v>Brazil</c:v>
                </c:pt>
                <c:pt idx="14">
                  <c:v>Democratic Republic of the Congo</c:v>
                </c:pt>
                <c:pt idx="15">
                  <c:v>Côte d’Ivoire</c:v>
                </c:pt>
                <c:pt idx="16">
                  <c:v>United States of America</c:v>
                </c:pt>
                <c:pt idx="17">
                  <c:v>Angola</c:v>
                </c:pt>
                <c:pt idx="18">
                  <c:v>Ghana</c:v>
                </c:pt>
                <c:pt idx="19">
                  <c:v>Botswana</c:v>
                </c:pt>
                <c:pt idx="20">
                  <c:v>Rest of World</c:v>
                </c:pt>
              </c:strCache>
            </c:strRef>
          </c:cat>
          <c:val>
            <c:numRef>
              <c:f>'HIV Pop_10-19'!$H$41:$H$61</c:f>
              <c:numCache>
                <c:formatCode>_(* #,##0_);_(* \(#,##0\);_(* "-"??_);_(@_)</c:formatCode>
                <c:ptCount val="21"/>
                <c:pt idx="0">
                  <c:v>349853</c:v>
                </c:pt>
                <c:pt idx="1">
                  <c:v>163480</c:v>
                </c:pt>
                <c:pt idx="2">
                  <c:v>133458</c:v>
                </c:pt>
                <c:pt idx="3">
                  <c:v>127663</c:v>
                </c:pt>
                <c:pt idx="4">
                  <c:v>80557</c:v>
                </c:pt>
                <c:pt idx="5">
                  <c:v>78676</c:v>
                </c:pt>
                <c:pt idx="6">
                  <c:v>73613</c:v>
                </c:pt>
                <c:pt idx="7">
                  <c:v>72897</c:v>
                </c:pt>
                <c:pt idx="8">
                  <c:v>68269</c:v>
                </c:pt>
                <c:pt idx="9">
                  <c:v>67729</c:v>
                </c:pt>
                <c:pt idx="10">
                  <c:v>61876</c:v>
                </c:pt>
                <c:pt idx="11">
                  <c:v>40793</c:v>
                </c:pt>
                <c:pt idx="12">
                  <c:v>29467</c:v>
                </c:pt>
                <c:pt idx="13">
                  <c:v>27856</c:v>
                </c:pt>
                <c:pt idx="14">
                  <c:v>27378</c:v>
                </c:pt>
                <c:pt idx="15">
                  <c:v>21700</c:v>
                </c:pt>
                <c:pt idx="16">
                  <c:v>21678</c:v>
                </c:pt>
                <c:pt idx="17">
                  <c:v>14582</c:v>
                </c:pt>
                <c:pt idx="18">
                  <c:v>13627</c:v>
                </c:pt>
                <c:pt idx="19">
                  <c:v>13247</c:v>
                </c:pt>
                <c:pt idx="20">
                  <c:v>280777.55539999995</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 cent reduction in the estimated number of new HIV infections among children (aged 0-14)</a:t>
            </a:r>
            <a:r>
              <a:rPr lang="en-US" baseline="0"/>
              <a:t>, </a:t>
            </a:r>
            <a:r>
              <a:rPr lang="en-US" sz="1600" b="1" i="0" u="none" strike="noStrike" cap="none" normalizeH="0" baseline="0">
                <a:effectLst/>
              </a:rPr>
              <a:t>Western and Central Africa</a:t>
            </a:r>
            <a:r>
              <a:rPr lang="en-US" baseline="0"/>
              <a:t>, 2010-2015</a:t>
            </a:r>
            <a:endParaRPr lang="en-US"/>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2.8426866564395002E-2"/>
          <c:y val="0.13294590509188747"/>
          <c:w val="0.96963063210848643"/>
          <c:h val="0.58289240599147718"/>
        </c:manualLayout>
      </c:layout>
      <c:barChart>
        <c:barDir val="col"/>
        <c:grouping val="stacked"/>
        <c:varyColors val="0"/>
        <c:ser>
          <c:idx val="0"/>
          <c:order val="0"/>
          <c:spPr>
            <a:gradFill flip="none" rotWithShape="1">
              <a:gsLst>
                <a:gs pos="0">
                  <a:schemeClr val="accent1">
                    <a:lumMod val="20000"/>
                    <a:lumOff val="80000"/>
                  </a:schemeClr>
                </a:gs>
                <a:gs pos="53000">
                  <a:schemeClr val="accent1">
                    <a:lumMod val="40000"/>
                    <a:lumOff val="60000"/>
                  </a:schemeClr>
                </a:gs>
                <a:gs pos="35000">
                  <a:schemeClr val="accent1">
                    <a:lumMod val="20000"/>
                    <a:lumOff val="80000"/>
                  </a:schemeClr>
                </a:gs>
                <a:gs pos="100000">
                  <a:schemeClr val="accent1">
                    <a:lumMod val="75000"/>
                  </a:schemeClr>
                </a:gs>
              </a:gsLst>
              <a:lin ang="16200000" scaled="1"/>
              <a:tileRect/>
            </a:gradFill>
            <a:ln>
              <a:noFill/>
            </a:ln>
            <a:effectLst/>
          </c:spPr>
          <c:invertIfNegative val="0"/>
          <c:dPt>
            <c:idx val="0"/>
            <c:invertIfNegative val="0"/>
            <c:bubble3D val="0"/>
            <c:spPr>
              <a:solidFill>
                <a:srgbClr val="FF0000"/>
              </a:solidFill>
              <a:ln>
                <a:noFill/>
              </a:ln>
              <a:effectLst/>
            </c:spPr>
          </c:dPt>
          <c:dPt>
            <c:idx val="7"/>
            <c:invertIfNegative val="0"/>
            <c:bubble3D val="0"/>
            <c:spPr>
              <a:gradFill>
                <a:gsLst>
                  <a:gs pos="0">
                    <a:schemeClr val="accent1">
                      <a:lumMod val="20000"/>
                      <a:lumOff val="80000"/>
                    </a:schemeClr>
                  </a:gs>
                  <a:gs pos="53000">
                    <a:schemeClr val="accent1">
                      <a:lumMod val="40000"/>
                      <a:lumOff val="60000"/>
                    </a:schemeClr>
                  </a:gs>
                  <a:gs pos="35000">
                    <a:schemeClr val="accent1">
                      <a:lumMod val="20000"/>
                      <a:lumOff val="80000"/>
                    </a:schemeClr>
                  </a:gs>
                  <a:gs pos="100000">
                    <a:schemeClr val="accent1">
                      <a:lumMod val="75000"/>
                    </a:schemeClr>
                  </a:gs>
                </a:gsLst>
                <a:lin ang="16200000" scaled="1"/>
              </a:gradFill>
              <a:ln>
                <a:noFill/>
              </a:ln>
              <a:effectLst/>
            </c:spPr>
          </c:dPt>
          <c:dLbls>
            <c:dLbl>
              <c:idx val="0"/>
              <c:layout/>
              <c:tx>
                <c:rich>
                  <a:bodyPr/>
                  <a:lstStyle/>
                  <a:p>
                    <a:r>
                      <a:rPr lang="en-US"/>
                      <a:t>6%</a:t>
                    </a:r>
                  </a:p>
                </c:rich>
              </c:tx>
              <c:dLblPos val="ctr"/>
              <c:showLegendKey val="0"/>
              <c:showVal val="1"/>
              <c:showCatName val="0"/>
              <c:showSerName val="0"/>
              <c:showPercent val="0"/>
              <c:showBubbleSize val="0"/>
              <c:extLst>
                <c:ext xmlns:c15="http://schemas.microsoft.com/office/drawing/2012/chart" uri="{CE6537A1-D6FC-4f65-9D91-7224C49458BB}">
                  <c15:layout/>
                </c:ext>
              </c:extLst>
            </c:dLbl>
            <c:dLbl>
              <c:idx val="17"/>
              <c:layout/>
              <c:dLblPos val="ctr"/>
              <c:showLegendKey val="0"/>
              <c:showVal val="1"/>
              <c:showCatName val="0"/>
              <c:showSerName val="0"/>
              <c:showPercent val="0"/>
              <c:showBubbleSize val="0"/>
              <c:separator> </c:separator>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300" b="1" i="0" u="none" strike="noStrike" kern="1200" baseline="0">
                    <a:solidFill>
                      <a:schemeClr val="dk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'PMTCT_GP_NI-reduction'!$A$41:$A$61</c:f>
              <c:strCache>
                <c:ptCount val="21"/>
                <c:pt idx="0">
                  <c:v>Niger</c:v>
                </c:pt>
                <c:pt idx="1">
                  <c:v>Mali</c:v>
                </c:pt>
                <c:pt idx="2">
                  <c:v>Gambia</c:v>
                </c:pt>
                <c:pt idx="3">
                  <c:v>Senegal</c:v>
                </c:pt>
                <c:pt idx="4">
                  <c:v>Nigeria</c:v>
                </c:pt>
                <c:pt idx="5">
                  <c:v>Côte d’Ivoire</c:v>
                </c:pt>
                <c:pt idx="6">
                  <c:v>Mauritania</c:v>
                </c:pt>
                <c:pt idx="7">
                  <c:v>Benin</c:v>
                </c:pt>
                <c:pt idx="8">
                  <c:v>Cameroon</c:v>
                </c:pt>
                <c:pt idx="9">
                  <c:v>Ghana</c:v>
                </c:pt>
                <c:pt idx="10">
                  <c:v>Central African Republic</c:v>
                </c:pt>
                <c:pt idx="11">
                  <c:v>Liberia</c:v>
                </c:pt>
                <c:pt idx="12">
                  <c:v>Chad</c:v>
                </c:pt>
                <c:pt idx="13">
                  <c:v>Democratic Republic of the Congo</c:v>
                </c:pt>
                <c:pt idx="14">
                  <c:v>Equatorial Guinea</c:v>
                </c:pt>
                <c:pt idx="15">
                  <c:v>Gabon</c:v>
                </c:pt>
                <c:pt idx="16">
                  <c:v>Sierra Leone</c:v>
                </c:pt>
                <c:pt idx="17">
                  <c:v>Burkina Faso</c:v>
                </c:pt>
                <c:pt idx="18">
                  <c:v>Cabo Verde</c:v>
                </c:pt>
                <c:pt idx="19">
                  <c:v>Guinea</c:v>
                </c:pt>
                <c:pt idx="20">
                  <c:v>Togo</c:v>
                </c:pt>
              </c:strCache>
            </c:strRef>
          </c:cat>
          <c:val>
            <c:numRef>
              <c:f>'PMTCT_GP_NI-reduction'!$D$41:$D$61</c:f>
              <c:numCache>
                <c:formatCode>0%</c:formatCode>
                <c:ptCount val="21"/>
                <c:pt idx="0">
                  <c:v>-5.8542413381123058E-2</c:v>
                </c:pt>
                <c:pt idx="1">
                  <c:v>8.3702391496899911E-2</c:v>
                </c:pt>
                <c:pt idx="2">
                  <c:v>0.14501510574018128</c:v>
                </c:pt>
                <c:pt idx="3">
                  <c:v>0.16808769792935443</c:v>
                </c:pt>
                <c:pt idx="4">
                  <c:v>0.17770386049793369</c:v>
                </c:pt>
                <c:pt idx="5">
                  <c:v>0.25377768577934173</c:v>
                </c:pt>
                <c:pt idx="6">
                  <c:v>0.25769230769230766</c:v>
                </c:pt>
                <c:pt idx="7">
                  <c:v>0.30143540669856461</c:v>
                </c:pt>
                <c:pt idx="8">
                  <c:v>0.36502782931354361</c:v>
                </c:pt>
                <c:pt idx="9">
                  <c:v>0.39857651245551601</c:v>
                </c:pt>
                <c:pt idx="10">
                  <c:v>0.42807424593967519</c:v>
                </c:pt>
                <c:pt idx="11">
                  <c:v>0.43497109826589597</c:v>
                </c:pt>
                <c:pt idx="12">
                  <c:v>0.48119905337891139</c:v>
                </c:pt>
                <c:pt idx="13">
                  <c:v>0.62589356632247817</c:v>
                </c:pt>
                <c:pt idx="14">
                  <c:v>0.65267175572519087</c:v>
                </c:pt>
                <c:pt idx="15">
                  <c:v>0.68076923076923079</c:v>
                </c:pt>
                <c:pt idx="16">
                  <c:v>0.74735126324368373</c:v>
                </c:pt>
                <c:pt idx="17">
                  <c:v>0.76519129782445616</c:v>
                </c:pt>
                <c:pt idx="18">
                  <c:v>0.78947368421052633</c:v>
                </c:pt>
                <c:pt idx="19">
                  <c:v>0.79893617021276597</c:v>
                </c:pt>
                <c:pt idx="20">
                  <c:v>0.84938409854423291</c:v>
                </c:pt>
              </c:numCache>
            </c:numRef>
          </c:val>
          <c:extLst/>
        </c:ser>
        <c:ser>
          <c:idx val="1"/>
          <c:order val="1"/>
          <c:tx>
            <c:strRef>
              <c:f>'PMTCT_GP_NI-reduction'!$E$40</c:f>
              <c:strCache>
                <c:ptCount val="1"/>
                <c:pt idx="0">
                  <c:v>Percent not achieved</c:v>
                </c:pt>
              </c:strCache>
            </c:strRef>
          </c:tx>
          <c:spPr>
            <a:pattFill prst="pct60">
              <a:fgClr>
                <a:schemeClr val="accent1"/>
              </a:fgClr>
              <a:bgClr>
                <a:schemeClr val="bg1"/>
              </a:bgClr>
            </a:pattFill>
            <a:ln>
              <a:noFill/>
            </a:ln>
            <a:effectLst/>
          </c:spPr>
          <c:invertIfNegative val="0"/>
          <c:cat>
            <c:strRef>
              <c:f>'PMTCT_GP_NI-reduction'!$A$41:$A$61</c:f>
              <c:strCache>
                <c:ptCount val="21"/>
                <c:pt idx="0">
                  <c:v>Niger</c:v>
                </c:pt>
                <c:pt idx="1">
                  <c:v>Mali</c:v>
                </c:pt>
                <c:pt idx="2">
                  <c:v>Gambia</c:v>
                </c:pt>
                <c:pt idx="3">
                  <c:v>Senegal</c:v>
                </c:pt>
                <c:pt idx="4">
                  <c:v>Nigeria</c:v>
                </c:pt>
                <c:pt idx="5">
                  <c:v>Côte d’Ivoire</c:v>
                </c:pt>
                <c:pt idx="6">
                  <c:v>Mauritania</c:v>
                </c:pt>
                <c:pt idx="7">
                  <c:v>Benin</c:v>
                </c:pt>
                <c:pt idx="8">
                  <c:v>Cameroon</c:v>
                </c:pt>
                <c:pt idx="9">
                  <c:v>Ghana</c:v>
                </c:pt>
                <c:pt idx="10">
                  <c:v>Central African Republic</c:v>
                </c:pt>
                <c:pt idx="11">
                  <c:v>Liberia</c:v>
                </c:pt>
                <c:pt idx="12">
                  <c:v>Chad</c:v>
                </c:pt>
                <c:pt idx="13">
                  <c:v>Democratic Republic of the Congo</c:v>
                </c:pt>
                <c:pt idx="14">
                  <c:v>Equatorial Guinea</c:v>
                </c:pt>
                <c:pt idx="15">
                  <c:v>Gabon</c:v>
                </c:pt>
                <c:pt idx="16">
                  <c:v>Sierra Leone</c:v>
                </c:pt>
                <c:pt idx="17">
                  <c:v>Burkina Faso</c:v>
                </c:pt>
                <c:pt idx="18">
                  <c:v>Cabo Verde</c:v>
                </c:pt>
                <c:pt idx="19">
                  <c:v>Guinea</c:v>
                </c:pt>
                <c:pt idx="20">
                  <c:v>Togo</c:v>
                </c:pt>
              </c:strCache>
            </c:strRef>
          </c:cat>
          <c:val>
            <c:numRef>
              <c:f>'PMTCT_GP_NI-reduction'!$E$41:$E$61</c:f>
              <c:numCache>
                <c:formatCode>0%</c:formatCode>
                <c:ptCount val="21"/>
                <c:pt idx="0">
                  <c:v>1.058542413381123</c:v>
                </c:pt>
                <c:pt idx="1">
                  <c:v>0.91629760850310005</c:v>
                </c:pt>
                <c:pt idx="2">
                  <c:v>0.85498489425981872</c:v>
                </c:pt>
                <c:pt idx="3">
                  <c:v>0.83191230207064559</c:v>
                </c:pt>
                <c:pt idx="4">
                  <c:v>0.82229613950206626</c:v>
                </c:pt>
                <c:pt idx="5">
                  <c:v>0.74622231422065832</c:v>
                </c:pt>
                <c:pt idx="6">
                  <c:v>0.74230769230769234</c:v>
                </c:pt>
                <c:pt idx="7">
                  <c:v>0.69856459330143539</c:v>
                </c:pt>
                <c:pt idx="8">
                  <c:v>0.63497217068645639</c:v>
                </c:pt>
                <c:pt idx="9">
                  <c:v>0.60142348754448394</c:v>
                </c:pt>
                <c:pt idx="10">
                  <c:v>0.57192575406032486</c:v>
                </c:pt>
                <c:pt idx="11">
                  <c:v>0.56502890173410403</c:v>
                </c:pt>
                <c:pt idx="12">
                  <c:v>0.51880094662108855</c:v>
                </c:pt>
                <c:pt idx="13">
                  <c:v>0.37410643367752183</c:v>
                </c:pt>
                <c:pt idx="14">
                  <c:v>0.34732824427480913</c:v>
                </c:pt>
                <c:pt idx="15">
                  <c:v>0.31923076923076921</c:v>
                </c:pt>
                <c:pt idx="16">
                  <c:v>0.25264873675631627</c:v>
                </c:pt>
                <c:pt idx="17">
                  <c:v>0.23480870217554384</c:v>
                </c:pt>
                <c:pt idx="18">
                  <c:v>0.21052631578947367</c:v>
                </c:pt>
                <c:pt idx="19">
                  <c:v>0.20106382978723403</c:v>
                </c:pt>
                <c:pt idx="20">
                  <c:v>0.15061590145576709</c:v>
                </c:pt>
              </c:numCache>
            </c:numRef>
          </c:val>
        </c:ser>
        <c:dLbls>
          <c:showLegendKey val="0"/>
          <c:showVal val="0"/>
          <c:showCatName val="0"/>
          <c:showSerName val="0"/>
          <c:showPercent val="0"/>
          <c:showBubbleSize val="0"/>
        </c:dLbls>
        <c:gapWidth val="25"/>
        <c:overlap val="100"/>
        <c:axId val="567884352"/>
        <c:axId val="567866320"/>
      </c:barChart>
      <c:catAx>
        <c:axId val="567884352"/>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low"/>
        <c:spPr>
          <a:noFill/>
          <a:ln w="9525" cap="flat" cmpd="sng" algn="ctr">
            <a:solidFill>
              <a:schemeClr val="dk1">
                <a:lumMod val="15000"/>
                <a:lumOff val="85000"/>
              </a:schemeClr>
            </a:solidFill>
            <a:round/>
          </a:ln>
          <a:effectLst/>
        </c:spPr>
        <c:txPr>
          <a:bodyPr rot="-5400000" spcFirstLastPara="1" vertOverflow="ellipsis" wrap="square" anchor="ctr" anchorCtr="1"/>
          <a:lstStyle/>
          <a:p>
            <a:pPr>
              <a:defRPr sz="1000" b="0" i="0" u="none" strike="noStrike" kern="1200" cap="none" spc="0" normalizeH="0" baseline="0">
                <a:solidFill>
                  <a:schemeClr val="dk1">
                    <a:lumMod val="65000"/>
                    <a:lumOff val="35000"/>
                  </a:schemeClr>
                </a:solidFill>
                <a:latin typeface="+mn-lt"/>
                <a:ea typeface="+mn-ea"/>
                <a:cs typeface="+mn-cs"/>
              </a:defRPr>
            </a:pPr>
            <a:endParaRPr lang="en-US"/>
          </a:p>
        </c:txPr>
        <c:crossAx val="567866320"/>
        <c:crosses val="autoZero"/>
        <c:auto val="1"/>
        <c:lblAlgn val="ctr"/>
        <c:lblOffset val="100"/>
        <c:noMultiLvlLbl val="0"/>
      </c:catAx>
      <c:valAx>
        <c:axId val="567866320"/>
        <c:scaling>
          <c:orientation val="minMax"/>
          <c:max val="1"/>
          <c:min val="-0.1"/>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low"/>
        <c:spPr>
          <a:noFill/>
          <a:ln>
            <a:noFill/>
          </a:ln>
          <a:effectLst/>
        </c:spPr>
        <c:txPr>
          <a:bodyPr rot="-60000000" spcFirstLastPara="1" vertOverflow="ellipsis" vert="horz" wrap="square" anchor="ctr" anchorCtr="1"/>
          <a:lstStyle/>
          <a:p>
            <a:pPr>
              <a:defRPr sz="800" b="0" i="0" u="none" strike="noStrike" kern="1200" baseline="0">
                <a:solidFill>
                  <a:schemeClr val="dk1">
                    <a:lumMod val="65000"/>
                    <a:lumOff val="35000"/>
                  </a:schemeClr>
                </a:solidFill>
                <a:latin typeface="+mn-lt"/>
                <a:ea typeface="+mn-ea"/>
                <a:cs typeface="+mn-cs"/>
              </a:defRPr>
            </a:pPr>
            <a:endParaRPr lang="en-US"/>
          </a:p>
        </c:txPr>
        <c:crossAx val="567884352"/>
        <c:crosses val="autoZero"/>
        <c:crossBetween val="between"/>
        <c:majorUnit val="0.1"/>
      </c:valAx>
      <c:spPr>
        <a:pattFill prst="ltDnDiag">
          <a:fgClr>
            <a:schemeClr val="dk1">
              <a:lumMod val="15000"/>
              <a:lumOff val="85000"/>
            </a:schemeClr>
          </a:fgClr>
          <a:bgClr>
            <a:schemeClr val="lt1"/>
          </a:bgClr>
        </a:pattFill>
        <a:ln>
          <a:noFill/>
        </a:ln>
        <a:effectLst/>
      </c:spPr>
    </c:plotArea>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rot="-5400000" vert="horz"/>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2000</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tx>
            <c:strRef>
              <c:f>'HIV Pop_10-19'!$C$40</c:f>
              <c:strCache>
                <c:ptCount val="1"/>
                <c:pt idx="0">
                  <c:v>HIV Pop (10-19)</c:v>
                </c:pt>
              </c:strCache>
            </c:strRef>
          </c:tx>
          <c:dPt>
            <c:idx val="0"/>
            <c:bubble3D val="0"/>
            <c:spPr>
              <a:solidFill>
                <a:srgbClr val="FFC000"/>
              </a:solidFill>
              <a:ln w="19050">
                <a:solidFill>
                  <a:schemeClr val="lt1"/>
                </a:solidFill>
              </a:ln>
              <a:effectLst/>
            </c:spPr>
          </c:dPt>
          <c:dPt>
            <c:idx val="1"/>
            <c:bubble3D val="0"/>
            <c:spPr>
              <a:solidFill>
                <a:srgbClr val="FF0000"/>
              </a:solidFill>
              <a:ln w="19050">
                <a:solidFill>
                  <a:schemeClr val="lt1"/>
                </a:solidFill>
              </a:ln>
              <a:effectLst/>
            </c:spPr>
          </c:dPt>
          <c:dPt>
            <c:idx val="2"/>
            <c:bubble3D val="0"/>
            <c:spPr>
              <a:solidFill>
                <a:srgbClr val="FF0066"/>
              </a:solidFill>
              <a:ln w="19050">
                <a:solidFill>
                  <a:schemeClr val="lt1"/>
                </a:solidFill>
              </a:ln>
              <a:effectLst/>
            </c:spPr>
          </c:dPt>
          <c:dPt>
            <c:idx val="3"/>
            <c:bubble3D val="0"/>
            <c:spPr>
              <a:solidFill>
                <a:srgbClr val="FFFF00"/>
              </a:solidFill>
              <a:ln w="19050">
                <a:solidFill>
                  <a:schemeClr val="lt1"/>
                </a:solidFill>
              </a:ln>
              <a:effectLst/>
            </c:spPr>
          </c:dPt>
          <c:dPt>
            <c:idx val="4"/>
            <c:bubble3D val="0"/>
            <c:spPr>
              <a:solidFill>
                <a:srgbClr val="66FFFF"/>
              </a:solidFill>
              <a:ln w="19050">
                <a:solidFill>
                  <a:schemeClr val="lt1"/>
                </a:solidFill>
              </a:ln>
              <a:effectLst/>
            </c:spPr>
          </c:dPt>
          <c:dPt>
            <c:idx val="5"/>
            <c:bubble3D val="0"/>
            <c:spPr>
              <a:solidFill>
                <a:srgbClr val="F4B084"/>
              </a:solidFill>
              <a:ln w="19050">
                <a:solidFill>
                  <a:schemeClr val="lt1"/>
                </a:solidFill>
              </a:ln>
              <a:effectLst/>
            </c:spPr>
          </c:dPt>
          <c:dPt>
            <c:idx val="6"/>
            <c:bubble3D val="0"/>
            <c:spPr>
              <a:solidFill>
                <a:srgbClr val="0070C0"/>
              </a:solidFill>
              <a:ln w="19050">
                <a:solidFill>
                  <a:schemeClr val="lt1"/>
                </a:solidFill>
              </a:ln>
              <a:effectLst/>
            </c:spPr>
          </c:dPt>
          <c:dPt>
            <c:idx val="7"/>
            <c:bubble3D val="0"/>
            <c:spPr>
              <a:solidFill>
                <a:srgbClr val="00B050"/>
              </a:solidFill>
              <a:ln w="19050">
                <a:solidFill>
                  <a:schemeClr val="lt1"/>
                </a:solidFill>
              </a:ln>
              <a:effectLst/>
            </c:spPr>
          </c:dPt>
          <c:dPt>
            <c:idx val="8"/>
            <c:bubble3D val="0"/>
            <c:spPr>
              <a:solidFill>
                <a:srgbClr val="00B0F0"/>
              </a:solidFill>
              <a:ln w="19050">
                <a:solidFill>
                  <a:schemeClr val="lt1"/>
                </a:solidFill>
              </a:ln>
              <a:effectLst/>
            </c:spPr>
          </c:dPt>
          <c:dPt>
            <c:idx val="9"/>
            <c:bubble3D val="0"/>
            <c:spPr>
              <a:solidFill>
                <a:srgbClr val="CC99FF"/>
              </a:solidFill>
              <a:ln w="19050">
                <a:solidFill>
                  <a:schemeClr val="lt1"/>
                </a:solidFill>
              </a:ln>
              <a:effectLst/>
            </c:spPr>
          </c:dPt>
          <c:dPt>
            <c:idx val="10"/>
            <c:bubble3D val="0"/>
            <c:spPr>
              <a:solidFill>
                <a:srgbClr val="0070C0"/>
              </a:solidFill>
              <a:ln w="19050">
                <a:solidFill>
                  <a:schemeClr val="lt1"/>
                </a:solidFill>
              </a:ln>
              <a:effectLst/>
            </c:spPr>
          </c:dPt>
          <c:dPt>
            <c:idx val="11"/>
            <c:bubble3D val="0"/>
            <c:spPr>
              <a:solidFill>
                <a:srgbClr val="92D050"/>
              </a:solidFill>
              <a:ln w="19050">
                <a:solidFill>
                  <a:schemeClr val="lt1"/>
                </a:solidFill>
              </a:ln>
              <a:effectLst/>
            </c:spPr>
          </c:dPt>
          <c:dPt>
            <c:idx val="12"/>
            <c:bubble3D val="0"/>
            <c:spPr>
              <a:solidFill>
                <a:srgbClr val="00B0F0"/>
              </a:solidFill>
              <a:ln w="19050">
                <a:solidFill>
                  <a:schemeClr val="lt1"/>
                </a:solidFill>
              </a:ln>
              <a:effectLst/>
            </c:spPr>
          </c:dPt>
          <c:dPt>
            <c:idx val="13"/>
            <c:bubble3D val="0"/>
            <c:spPr>
              <a:solidFill>
                <a:srgbClr val="FFFF00"/>
              </a:solidFill>
              <a:ln w="19050">
                <a:solidFill>
                  <a:schemeClr val="lt1"/>
                </a:solidFill>
              </a:ln>
              <a:effectLst/>
            </c:spPr>
          </c:dPt>
          <c:dPt>
            <c:idx val="14"/>
            <c:bubble3D val="0"/>
            <c:spPr>
              <a:solidFill>
                <a:srgbClr val="FF3399"/>
              </a:solidFill>
              <a:ln w="19050">
                <a:solidFill>
                  <a:schemeClr val="lt1"/>
                </a:solidFill>
              </a:ln>
              <a:effectLst/>
            </c:spPr>
          </c:dPt>
          <c:dPt>
            <c:idx val="15"/>
            <c:bubble3D val="0"/>
            <c:spPr>
              <a:solidFill>
                <a:srgbClr val="FFC000"/>
              </a:solidFill>
              <a:ln w="19050">
                <a:solidFill>
                  <a:schemeClr val="lt1"/>
                </a:solidFill>
              </a:ln>
              <a:effectLst/>
            </c:spPr>
          </c:dPt>
          <c:dPt>
            <c:idx val="16"/>
            <c:bubble3D val="0"/>
            <c:spPr>
              <a:solidFill>
                <a:srgbClr val="00B050"/>
              </a:solidFill>
              <a:ln w="19050">
                <a:solidFill>
                  <a:schemeClr val="lt1"/>
                </a:solidFill>
              </a:ln>
              <a:effectLst/>
            </c:spPr>
          </c:dPt>
          <c:dPt>
            <c:idx val="17"/>
            <c:bubble3D val="0"/>
            <c:spPr>
              <a:solidFill>
                <a:srgbClr val="CC99FF"/>
              </a:solidFill>
              <a:ln w="19050">
                <a:solidFill>
                  <a:schemeClr val="lt1"/>
                </a:solidFill>
              </a:ln>
              <a:effectLst/>
            </c:spPr>
          </c:dPt>
          <c:dPt>
            <c:idx val="18"/>
            <c:bubble3D val="0"/>
            <c:spPr>
              <a:solidFill>
                <a:srgbClr val="66FFFF"/>
              </a:solidFill>
              <a:ln w="19050">
                <a:solidFill>
                  <a:schemeClr val="lt1"/>
                </a:solidFill>
              </a:ln>
              <a:effectLst/>
            </c:spPr>
          </c:dPt>
          <c:dPt>
            <c:idx val="19"/>
            <c:bubble3D val="0"/>
            <c:spPr>
              <a:solidFill>
                <a:srgbClr val="FF505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7DBC26D6-7908-4F25-BDC1-1859E9B28E76}" type="CELLRANGE">
                      <a:rPr lang="en-US"/>
                      <a:pPr/>
                      <a:t>[CELLRANGE]</a:t>
                    </a:fld>
                    <a:r>
                      <a:rPr lang="en-US" baseline="0"/>
                      <a:t> </a:t>
                    </a:r>
                    <a:fld id="{C0E3C6EF-B027-4151-B438-32EAD8E615F3}" type="CATEGORYNAME">
                      <a:rPr lang="en-US" baseline="0"/>
                      <a:pPr/>
                      <a:t>[CATEGORY NAME]</a:t>
                    </a:fld>
                    <a:r>
                      <a:rPr lang="en-US" baseline="0"/>
                      <a:t> </a:t>
                    </a:r>
                    <a:fld id="{1045C3ED-8754-40F8-ABDC-0DF2D0EA670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73446239-D6CB-44BC-8AFC-A0EEBE25BC74}" type="CELLRANGE">
                      <a:rPr lang="en-US"/>
                      <a:pPr/>
                      <a:t>[CELLRANGE]</a:t>
                    </a:fld>
                    <a:r>
                      <a:rPr lang="en-US" baseline="0"/>
                      <a:t> </a:t>
                    </a:r>
                    <a:fld id="{A6782BE2-1EAC-4407-9A77-3091BA0D5D30}" type="CATEGORYNAME">
                      <a:rPr lang="en-US" baseline="0"/>
                      <a:pPr/>
                      <a:t>[CATEGORY NAME]</a:t>
                    </a:fld>
                    <a:r>
                      <a:rPr lang="en-US" baseline="0"/>
                      <a:t> </a:t>
                    </a:r>
                    <a:fld id="{7E4A5C86-BE66-4154-869A-E27CA16C1E8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CFE586C1-DA4F-4374-B942-47ED0973B2E7}" type="CATEGORYNAME">
                      <a:rPr lang="en-US" baseline="0"/>
                      <a:pPr/>
                      <a:t>[CATEGORY NAME]</a:t>
                    </a:fld>
                    <a:r>
                      <a:rPr lang="en-US" baseline="0"/>
                      <a:t> </a:t>
                    </a:r>
                    <a:fld id="{D4EB6BEA-5FF9-4137-8FC6-632654867E1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3"/>
              <c:layout/>
              <c:tx>
                <c:rich>
                  <a:bodyPr/>
                  <a:lstStyle/>
                  <a:p>
                    <a:fld id="{0B023655-E0FA-45AD-9926-71BC62980E05}" type="CELLRANGE">
                      <a:rPr lang="en-US"/>
                      <a:pPr/>
                      <a:t>[CELLRANGE]</a:t>
                    </a:fld>
                    <a:r>
                      <a:rPr lang="en-US" baseline="0"/>
                      <a:t> </a:t>
                    </a:r>
                    <a:fld id="{44C326E7-720D-485B-B77B-0240EB2CED72}" type="CATEGORYNAME">
                      <a:rPr lang="en-US" baseline="0"/>
                      <a:pPr/>
                      <a:t>[CATEGORY NAME]</a:t>
                    </a:fld>
                    <a:r>
                      <a:rPr lang="en-US" baseline="0"/>
                      <a:t> </a:t>
                    </a:r>
                    <a:fld id="{82055FCC-955C-4105-93E5-3A9B8BBC4DA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9DFF73C1-2C15-4A42-8872-7A585176EA9E}" type="CELLRANGE">
                      <a:rPr lang="en-US"/>
                      <a:pPr/>
                      <a:t>[CELLRANGE]</a:t>
                    </a:fld>
                    <a:r>
                      <a:rPr lang="en-US" baseline="0"/>
                      <a:t> </a:t>
                    </a:r>
                    <a:fld id="{959C65D3-2F96-4A4A-ADAB-DB3F6DEF0722}" type="CATEGORYNAME">
                      <a:rPr lang="en-US" baseline="0"/>
                      <a:pPr/>
                      <a:t>[CATEGORY NAME]</a:t>
                    </a:fld>
                    <a:r>
                      <a:rPr lang="en-US" baseline="0"/>
                      <a:t> </a:t>
                    </a:r>
                    <a:fld id="{1E26C334-8C33-414B-ADF4-4ABA3D5E1F7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65111E2F-7115-4D61-A1BF-948D6E86BD9B}" type="CELLRANGE">
                      <a:rPr lang="en-US"/>
                      <a:pPr/>
                      <a:t>[CELLRANGE]</a:t>
                    </a:fld>
                    <a:r>
                      <a:rPr lang="en-US" baseline="0"/>
                      <a:t> </a:t>
                    </a:r>
                    <a:fld id="{1BE2524D-0B6A-46B1-8450-18A39E3D51EC}" type="CATEGORYNAME">
                      <a:rPr lang="en-US" baseline="0"/>
                      <a:pPr/>
                      <a:t>[CATEGORY NAME]</a:t>
                    </a:fld>
                    <a:r>
                      <a:rPr lang="en-US" baseline="0"/>
                      <a:t> </a:t>
                    </a:r>
                    <a:fld id="{7B0D63DC-72B2-4DC8-8712-E3FEE174647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manualLayout>
                  <c:x val="1.9867563429571303E-2"/>
                  <c:y val="8.5000188373582485E-3"/>
                </c:manualLayout>
              </c:layout>
              <c:tx>
                <c:rich>
                  <a:bodyPr/>
                  <a:lstStyle/>
                  <a:p>
                    <a:fld id="{9B5238EC-D8DB-402A-BA6E-4032FC8CA6FD}" type="CELLRANGE">
                      <a:rPr lang="en-US" baseline="0"/>
                      <a:pPr/>
                      <a:t>[CELLRANGE]</a:t>
                    </a:fld>
                    <a:r>
                      <a:rPr lang="en-US" baseline="0"/>
                      <a:t> </a:t>
                    </a:r>
                    <a:fld id="{4307DC98-FCF6-40E0-8DD7-151AB7FCF10F}" type="CATEGORYNAME">
                      <a:rPr lang="en-US" baseline="0"/>
                      <a:pPr/>
                      <a:t>[CATEGORY NAME]</a:t>
                    </a:fld>
                    <a:r>
                      <a:rPr lang="en-US" baseline="0"/>
                      <a:t> </a:t>
                    </a:r>
                    <a:fld id="{63001CC2-D081-43B2-AF70-598544ABE71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7"/>
              <c:layout/>
              <c:tx>
                <c:rich>
                  <a:bodyPr/>
                  <a:lstStyle/>
                  <a:p>
                    <a:fld id="{F3208122-E7F0-4DF7-B6A2-669BC7457C46}" type="CELLRANGE">
                      <a:rPr lang="en-US"/>
                      <a:pPr/>
                      <a:t>[CELLRANGE]</a:t>
                    </a:fld>
                    <a:r>
                      <a:rPr lang="en-US" baseline="0"/>
                      <a:t> </a:t>
                    </a:r>
                    <a:fld id="{DC61ED0A-55EF-4CBC-B344-016A864B95FD}" type="CATEGORYNAME">
                      <a:rPr lang="en-US" baseline="0"/>
                      <a:pPr/>
                      <a:t>[CATEGORY NAME]</a:t>
                    </a:fld>
                    <a:r>
                      <a:rPr lang="en-US" baseline="0"/>
                      <a:t> </a:t>
                    </a:r>
                    <a:fld id="{21DDB58D-6773-40F3-9D0A-CAE76FB26F2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BFAF281E-3C3C-4E59-9FAB-5026425B86E7}" type="CELLRANGE">
                      <a:rPr lang="en-US"/>
                      <a:pPr/>
                      <a:t>[CELLRANGE]</a:t>
                    </a:fld>
                    <a:r>
                      <a:rPr lang="en-US" baseline="0"/>
                      <a:t> </a:t>
                    </a:r>
                    <a:fld id="{6B9E1E10-27E8-4A04-AEF1-48ED3E672E14}" type="CATEGORYNAME">
                      <a:rPr lang="en-US" baseline="0"/>
                      <a:pPr/>
                      <a:t>[CATEGORY NAME]</a:t>
                    </a:fld>
                    <a:r>
                      <a:rPr lang="en-US" baseline="0"/>
                      <a:t> </a:t>
                    </a:r>
                    <a:fld id="{70F55B20-0E5A-4C67-B8B1-A44B9D05FE6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BDFE823A-3B07-45A5-9E59-F85DD0A4A098}" type="CELLRANGE">
                      <a:rPr lang="en-US"/>
                      <a:pPr/>
                      <a:t>[CELLRANGE]</a:t>
                    </a:fld>
                    <a:r>
                      <a:rPr lang="en-US" baseline="0"/>
                      <a:t> </a:t>
                    </a:r>
                    <a:fld id="{688B10AF-9F41-4AE5-B0F8-0E94AEF21DAA}" type="CATEGORYNAME">
                      <a:rPr lang="en-US" baseline="0"/>
                      <a:pPr/>
                      <a:t>[CATEGORY NAME]</a:t>
                    </a:fld>
                    <a:r>
                      <a:rPr lang="en-US" baseline="0"/>
                      <a:t> </a:t>
                    </a:r>
                    <a:fld id="{E5097FA2-EAF0-45D1-AB8D-B870C01FDC5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0759BDFB-B957-426E-9F5F-4E5B143F6615}" type="CELLRANGE">
                      <a:rPr lang="en-US"/>
                      <a:pPr/>
                      <a:t>[CELLRANGE]</a:t>
                    </a:fld>
                    <a:r>
                      <a:rPr lang="en-US" baseline="0"/>
                      <a:t> </a:t>
                    </a:r>
                    <a:fld id="{79050746-00A1-4AC6-9E1C-62C6143A72AE}" type="CATEGORYNAME">
                      <a:rPr lang="en-US" baseline="0"/>
                      <a:pPr/>
                      <a:t>[CATEGORY NAME]</a:t>
                    </a:fld>
                    <a:r>
                      <a:rPr lang="en-US" baseline="0"/>
                      <a:t> </a:t>
                    </a:r>
                    <a:fld id="{1CF90323-0E4C-4794-9654-02476B22D99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manualLayout>
                  <c:x val="-6.2802930883639543E-3"/>
                  <c:y val="2.3723467580906522E-2"/>
                </c:manualLayout>
              </c:layout>
              <c:tx>
                <c:rich>
                  <a:bodyPr/>
                  <a:lstStyle/>
                  <a:p>
                    <a:fld id="{33232AD7-7CF9-4F7C-A414-5119082EEBD1}" type="CELLRANGE">
                      <a:rPr lang="en-US" baseline="0"/>
                      <a:pPr/>
                      <a:t>[CELLRANGE]</a:t>
                    </a:fld>
                    <a:r>
                      <a:rPr lang="en-US" baseline="0"/>
                      <a:t> </a:t>
                    </a:r>
                    <a:fld id="{3186925C-626C-43D4-A7B2-EFB3646E0B78}" type="CATEGORYNAME">
                      <a:rPr lang="en-US" baseline="0"/>
                      <a:pPr/>
                      <a:t>[CATEGORY NAME]</a:t>
                    </a:fld>
                    <a:r>
                      <a:rPr lang="en-US" baseline="0"/>
                      <a:t> </a:t>
                    </a:r>
                    <a:fld id="{2ED0048F-2983-40B4-8BD3-21B6FCA9C0A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2"/>
              <c:layout/>
              <c:tx>
                <c:rich>
                  <a:bodyPr/>
                  <a:lstStyle/>
                  <a:p>
                    <a:fld id="{E6B6E005-B529-48B1-A0E2-C88E6481314D}" type="CELLRANGE">
                      <a:rPr lang="en-US"/>
                      <a:pPr/>
                      <a:t>[CELLRANGE]</a:t>
                    </a:fld>
                    <a:r>
                      <a:rPr lang="en-US" baseline="0"/>
                      <a:t> </a:t>
                    </a:r>
                    <a:fld id="{515B46ED-0BC0-4155-A771-AF799A5B2B9E}" type="CATEGORYNAME">
                      <a:rPr lang="en-US" baseline="0"/>
                      <a:pPr/>
                      <a:t>[CATEGORY NAME]</a:t>
                    </a:fld>
                    <a:r>
                      <a:rPr lang="en-US" baseline="0"/>
                      <a:t> </a:t>
                    </a:r>
                    <a:fld id="{24845223-10AE-4D66-85AD-F81339BDBE4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D4088A92-37F4-4F79-8C59-A0063C5AAE22}" type="CELLRANGE">
                      <a:rPr lang="en-US"/>
                      <a:pPr/>
                      <a:t>[CELLRANGE]</a:t>
                    </a:fld>
                    <a:r>
                      <a:rPr lang="en-US" baseline="0"/>
                      <a:t> </a:t>
                    </a:r>
                    <a:fld id="{F99ABC82-38B6-456B-9033-FE02BB0BD874}" type="CATEGORYNAME">
                      <a:rPr lang="en-US" baseline="0"/>
                      <a:pPr/>
                      <a:t>[CATEGORY NAME]</a:t>
                    </a:fld>
                    <a:r>
                      <a:rPr lang="en-US" baseline="0"/>
                      <a:t> </a:t>
                    </a:r>
                    <a:fld id="{6A91AE3D-AA3F-4401-A0C5-D45E00C8DFB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89B7EAB8-6CDE-49F9-B88E-BAC176B7BB56}" type="CELLRANGE">
                      <a:rPr lang="en-US"/>
                      <a:pPr/>
                      <a:t>[CELLRANGE]</a:t>
                    </a:fld>
                    <a:r>
                      <a:rPr lang="en-US" baseline="0"/>
                      <a:t> </a:t>
                    </a:r>
                    <a:fld id="{A69CD153-F07E-4B5A-9DDE-9671D025486C}" type="CATEGORYNAME">
                      <a:rPr lang="en-US" baseline="0"/>
                      <a:pPr/>
                      <a:t>[CATEGORY NAME]</a:t>
                    </a:fld>
                    <a:r>
                      <a:rPr lang="en-US" baseline="0"/>
                      <a:t> </a:t>
                    </a:r>
                    <a:fld id="{A52A883B-FB06-47BF-9423-602961F5C7B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578ADB59-242C-4A16-BDC1-B916E9DB352E}" type="CELLRANGE">
                      <a:rPr lang="en-US"/>
                      <a:pPr/>
                      <a:t>[CELLRANGE]</a:t>
                    </a:fld>
                    <a:r>
                      <a:rPr lang="en-US" baseline="0"/>
                      <a:t> </a:t>
                    </a:r>
                    <a:fld id="{0FB41B55-DBFC-4619-A46F-FCF29E7B3EC1}" type="CATEGORYNAME">
                      <a:rPr lang="en-US" baseline="0"/>
                      <a:pPr/>
                      <a:t>[CATEGORY NAME]</a:t>
                    </a:fld>
                    <a:r>
                      <a:rPr lang="en-US" baseline="0"/>
                      <a:t> </a:t>
                    </a:r>
                    <a:fld id="{CD30FA90-5F65-477A-B3CE-7DB75F7A35C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2588E3E4-87C1-45F1-BC7A-5E688683FA0C}" type="CELLRANGE">
                      <a:rPr lang="en-US"/>
                      <a:pPr/>
                      <a:t>[CELLRANGE]</a:t>
                    </a:fld>
                    <a:r>
                      <a:rPr lang="en-US" baseline="0"/>
                      <a:t> </a:t>
                    </a:r>
                    <a:fld id="{9600DA93-B23E-40D8-8848-45F4A1FA6D4C}" type="CATEGORYNAME">
                      <a:rPr lang="en-US" baseline="0"/>
                      <a:pPr/>
                      <a:t>[CATEGORY NAME]</a:t>
                    </a:fld>
                    <a:r>
                      <a:rPr lang="en-US" baseline="0"/>
                      <a:t> </a:t>
                    </a:r>
                    <a:fld id="{E0528F99-0479-40EB-A47A-89C04F129D0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D300C8A5-2BCE-47BD-A2AC-0EC2078B3E7E}" type="CELLRANGE">
                      <a:rPr lang="en-US"/>
                      <a:pPr/>
                      <a:t>[CELLRANGE]</a:t>
                    </a:fld>
                    <a:r>
                      <a:rPr lang="en-US" baseline="0"/>
                      <a:t> </a:t>
                    </a:r>
                    <a:fld id="{15FACCBE-FB73-4377-BD2A-89EE10194DEE}" type="CATEGORYNAME">
                      <a:rPr lang="en-US" baseline="0"/>
                      <a:pPr/>
                      <a:t>[CATEGORY NAME]</a:t>
                    </a:fld>
                    <a:r>
                      <a:rPr lang="en-US" baseline="0"/>
                      <a:t> </a:t>
                    </a:r>
                    <a:fld id="{511D0048-B390-4BF7-A040-E4F11624FCF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E06875EA-0BC6-401C-B61B-4083419134B3}" type="CELLRANGE">
                      <a:rPr lang="en-US"/>
                      <a:pPr/>
                      <a:t>[CELLRANGE]</a:t>
                    </a:fld>
                    <a:r>
                      <a:rPr lang="en-US" baseline="0"/>
                      <a:t> </a:t>
                    </a:r>
                    <a:fld id="{EBFD1773-9F48-4166-94F8-DC3A2EB9A562}" type="CATEGORYNAME">
                      <a:rPr lang="en-US" baseline="0"/>
                      <a:pPr/>
                      <a:t>[CATEGORY NAME]</a:t>
                    </a:fld>
                    <a:r>
                      <a:rPr lang="en-US" baseline="0"/>
                      <a:t> </a:t>
                    </a:r>
                    <a:fld id="{B015F79D-CFC7-4AEB-BB4A-E255A956DAD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6AF32B9F-B9A1-4C4C-9F2F-FA38638C89AE}" type="CELLRANGE">
                      <a:rPr lang="en-US"/>
                      <a:pPr/>
                      <a:t>[CELLRANGE]</a:t>
                    </a:fld>
                    <a:r>
                      <a:rPr lang="en-US" baseline="0"/>
                      <a:t> </a:t>
                    </a:r>
                    <a:fld id="{188B7812-924A-47B3-9EB4-BE1180D265B9}" type="CATEGORYNAME">
                      <a:rPr lang="en-US" baseline="0"/>
                      <a:pPr/>
                      <a:t>[CATEGORY NAME]</a:t>
                    </a:fld>
                    <a:r>
                      <a:rPr lang="en-US" baseline="0"/>
                      <a:t> </a:t>
                    </a:r>
                    <a:fld id="{245B2A58-CD55-4B3D-B558-8130780CF5F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AA5ED4D9-D964-4918-968F-0EACB22330A1}" type="CELLRANGE">
                      <a:rPr lang="en-US"/>
                      <a:pPr/>
                      <a:t>[CELLRANGE]</a:t>
                    </a:fld>
                    <a:r>
                      <a:rPr lang="en-US" baseline="0"/>
                      <a:t> </a:t>
                    </a:r>
                    <a:fld id="{B7EBB3C4-34DA-4C1D-8380-031ADAAFEB5B}" type="CATEGORYNAME">
                      <a:rPr lang="en-US" baseline="0"/>
                      <a:pPr/>
                      <a:t>[CATEGORY NAME]</a:t>
                    </a:fld>
                    <a:r>
                      <a:rPr lang="en-US" baseline="0"/>
                      <a:t> </a:t>
                    </a:r>
                    <a:fld id="{CA6339D2-19C2-48BC-964A-7A26862313D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'HIV Pop_10-19'!$B$41:$B$61</c:f>
              <c:strCache>
                <c:ptCount val="21"/>
                <c:pt idx="0">
                  <c:v>South Africa</c:v>
                </c:pt>
                <c:pt idx="1">
                  <c:v>India</c:v>
                </c:pt>
                <c:pt idx="2">
                  <c:v>Nigeria</c:v>
                </c:pt>
                <c:pt idx="3">
                  <c:v>Kenya</c:v>
                </c:pt>
                <c:pt idx="4">
                  <c:v>Zimbabwe</c:v>
                </c:pt>
                <c:pt idx="5">
                  <c:v>Uganda</c:v>
                </c:pt>
                <c:pt idx="6">
                  <c:v>Mozambique</c:v>
                </c:pt>
                <c:pt idx="7">
                  <c:v>United Republic of Tanzania</c:v>
                </c:pt>
                <c:pt idx="8">
                  <c:v>Zambia</c:v>
                </c:pt>
                <c:pt idx="9">
                  <c:v>Malawi</c:v>
                </c:pt>
                <c:pt idx="10">
                  <c:v>Ethiopia</c:v>
                </c:pt>
                <c:pt idx="11">
                  <c:v>Brazil</c:v>
                </c:pt>
                <c:pt idx="12">
                  <c:v>Democratic Republic of the Congo</c:v>
                </c:pt>
                <c:pt idx="13">
                  <c:v>United States of America</c:v>
                </c:pt>
                <c:pt idx="14">
                  <c:v>Thailand</c:v>
                </c:pt>
                <c:pt idx="15">
                  <c:v>Cameroon</c:v>
                </c:pt>
                <c:pt idx="16">
                  <c:v>Côte d’Ivoire</c:v>
                </c:pt>
                <c:pt idx="17">
                  <c:v>Myanmar</c:v>
                </c:pt>
                <c:pt idx="18">
                  <c:v>Botswana</c:v>
                </c:pt>
                <c:pt idx="19">
                  <c:v>Viet Nam</c:v>
                </c:pt>
                <c:pt idx="20">
                  <c:v>Rest of World</c:v>
                </c:pt>
              </c:strCache>
            </c:strRef>
          </c:cat>
          <c:val>
            <c:numRef>
              <c:f>'HIV Pop_10-19'!$C$41:$C$61</c:f>
              <c:numCache>
                <c:formatCode>General</c:formatCode>
                <c:ptCount val="21"/>
                <c:pt idx="0">
                  <c:v>371991</c:v>
                </c:pt>
                <c:pt idx="1">
                  <c:v>162641</c:v>
                </c:pt>
                <c:pt idx="2">
                  <c:v>86520</c:v>
                </c:pt>
                <c:pt idx="3">
                  <c:v>77393</c:v>
                </c:pt>
                <c:pt idx="4">
                  <c:v>56016</c:v>
                </c:pt>
                <c:pt idx="5">
                  <c:v>51180</c:v>
                </c:pt>
                <c:pt idx="6">
                  <c:v>46976</c:v>
                </c:pt>
                <c:pt idx="7">
                  <c:v>37298</c:v>
                </c:pt>
                <c:pt idx="8">
                  <c:v>33352</c:v>
                </c:pt>
                <c:pt idx="9">
                  <c:v>31885</c:v>
                </c:pt>
                <c:pt idx="10">
                  <c:v>26973</c:v>
                </c:pt>
                <c:pt idx="11">
                  <c:v>23183</c:v>
                </c:pt>
                <c:pt idx="12">
                  <c:v>22746</c:v>
                </c:pt>
                <c:pt idx="13">
                  <c:v>21567</c:v>
                </c:pt>
                <c:pt idx="14">
                  <c:v>21455</c:v>
                </c:pt>
                <c:pt idx="15">
                  <c:v>18428</c:v>
                </c:pt>
                <c:pt idx="16">
                  <c:v>15728</c:v>
                </c:pt>
                <c:pt idx="17">
                  <c:v>15487</c:v>
                </c:pt>
                <c:pt idx="18">
                  <c:v>15328</c:v>
                </c:pt>
                <c:pt idx="19">
                  <c:v>12300</c:v>
                </c:pt>
                <c:pt idx="20">
                  <c:v>232560.22970000003</c:v>
                </c:pt>
              </c:numCache>
            </c:numRef>
          </c:val>
          <c:extLst>
            <c:ext xmlns:c15="http://schemas.microsoft.com/office/drawing/2012/chart" uri="{02D57815-91ED-43cb-92C2-25804820EDAC}">
              <c15:datalabelsRange>
                <c15:f>'HIV Pop_10-19'!$D$41:$D$61</c15:f>
                <c15:dlblRangeCache>
                  <c:ptCount val="21"/>
                  <c:pt idx="0">
                    <c:v> 370,000 </c:v>
                  </c:pt>
                  <c:pt idx="2">
                    <c:v> 87,000 </c:v>
                  </c:pt>
                  <c:pt idx="3">
                    <c:v> 77,000 </c:v>
                  </c:pt>
                  <c:pt idx="4">
                    <c:v> 56,000 </c:v>
                  </c:pt>
                  <c:pt idx="5">
                    <c:v> 51,000 </c:v>
                  </c:pt>
                  <c:pt idx="6">
                    <c:v> 47,000 </c:v>
                  </c:pt>
                  <c:pt idx="7">
                    <c:v> 37,000 </c:v>
                  </c:pt>
                  <c:pt idx="8">
                    <c:v> 33,000 </c:v>
                  </c:pt>
                  <c:pt idx="9">
                    <c:v> 32,000 </c:v>
                  </c:pt>
                  <c:pt idx="11">
                    <c:v> 23,000 </c:v>
                  </c:pt>
                  <c:pt idx="12">
                    <c:v> 23,000 </c:v>
                  </c:pt>
                  <c:pt idx="14">
                    <c:v> 21,000 </c:v>
                  </c:pt>
                  <c:pt idx="15">
                    <c:v> 18,000 </c:v>
                  </c:pt>
                  <c:pt idx="16">
                    <c:v> 16,000 </c:v>
                  </c:pt>
                  <c:pt idx="17">
                    <c:v> 15,000 </c:v>
                  </c:pt>
                  <c:pt idx="18">
                    <c:v> 15,000 </c:v>
                  </c:pt>
                  <c:pt idx="19">
                    <c:v> 12,000 </c:v>
                  </c:pt>
                  <c:pt idx="20">
                    <c:v> 230,000 </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adolescents aged 10–19 living with HIV,</a:t>
            </a:r>
            <a:r>
              <a:rPr lang="en-US" sz="1600" baseline="0"/>
              <a:t> by UNICEF regions</a:t>
            </a:r>
            <a:r>
              <a:rPr lang="en-US" sz="1600"/>
              <a:t>,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669950221739524"/>
          <c:y val="0.25266956111323746"/>
          <c:w val="0.67335831296949955"/>
          <c:h val="0.71791867872183435"/>
        </c:manualLayout>
      </c:layout>
      <c:pieChart>
        <c:varyColors val="1"/>
        <c:ser>
          <c:idx val="0"/>
          <c:order val="0"/>
          <c:tx>
            <c:strRef>
              <c:f>'HIV Pop_10-19_All Regions'!$B$39</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Lbls>
            <c:dLbl>
              <c:idx val="0"/>
              <c:layout/>
              <c:tx>
                <c:rich>
                  <a:bodyPr/>
                  <a:lstStyle/>
                  <a:p>
                    <a:fld id="{63DC4F33-EB68-4F78-A0EF-131E386DE429}" type="CELLRANGE">
                      <a:rPr lang="en-US"/>
                      <a:pPr/>
                      <a:t>[CELLRANGE]</a:t>
                    </a:fld>
                    <a:r>
                      <a:rPr lang="en-US" baseline="0"/>
                      <a:t> </a:t>
                    </a:r>
                    <a:fld id="{FCAA64DF-0022-459F-96C5-BB377AD886A5}" type="CATEGORYNAME">
                      <a:rPr lang="en-US" baseline="0"/>
                      <a:pPr/>
                      <a:t>[CATEGORY NAME]</a:t>
                    </a:fld>
                    <a:r>
                      <a:rPr lang="en-US" baseline="0"/>
                      <a:t> </a:t>
                    </a:r>
                    <a:fld id="{90A549A9-A5FA-4416-8704-763CE00DAB1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FD5D4F73-E715-42FF-85E8-015BA9CBD4D9}" type="CELLRANGE">
                      <a:rPr lang="en-US"/>
                      <a:pPr/>
                      <a:t>[CELLRANGE]</a:t>
                    </a:fld>
                    <a:r>
                      <a:rPr lang="en-US" baseline="0"/>
                      <a:t> </a:t>
                    </a:r>
                    <a:fld id="{217FEF60-7BF2-4982-B288-9AC5B5CBBA3C}" type="CATEGORYNAME">
                      <a:rPr lang="en-US" baseline="0"/>
                      <a:pPr/>
                      <a:t>[CATEGORY NAME]</a:t>
                    </a:fld>
                    <a:r>
                      <a:rPr lang="en-US" baseline="0"/>
                      <a:t> </a:t>
                    </a:r>
                    <a:fld id="{A3B65A79-3C7D-41C3-9324-6C26AD53843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F7C5D88E-F0FF-4C8F-919E-C172DD9D130B}" type="CELLRANGE">
                      <a:rPr lang="en-US"/>
                      <a:pPr/>
                      <a:t>[CELLRANGE]</a:t>
                    </a:fld>
                    <a:r>
                      <a:rPr lang="en-US" baseline="0"/>
                      <a:t> </a:t>
                    </a:r>
                    <a:fld id="{759D4FCB-2666-41BA-999E-DD2276CD1F20}" type="CATEGORYNAME">
                      <a:rPr lang="en-US" baseline="0"/>
                      <a:pPr/>
                      <a:t>[CATEGORY NAME]</a:t>
                    </a:fld>
                    <a:r>
                      <a:rPr lang="en-US" baseline="0"/>
                      <a:t> </a:t>
                    </a:r>
                    <a:fld id="{D116D0A2-2C25-4AB6-B773-2073BF8D750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manualLayout>
                  <c:x val="-1.8988661275611468E-2"/>
                  <c:y val="4.0982701716427095E-2"/>
                </c:manualLayout>
              </c:layout>
              <c:tx>
                <c:rich>
                  <a:bodyPr/>
                  <a:lstStyle/>
                  <a:p>
                    <a:fld id="{B0760AA9-42B5-4644-AFF2-B95E08999703}" type="CELLRANGE">
                      <a:rPr lang="en-US" baseline="0"/>
                      <a:pPr/>
                      <a:t>[CELLRANGE]</a:t>
                    </a:fld>
                    <a:r>
                      <a:rPr lang="en-US" baseline="0"/>
                      <a:t> </a:t>
                    </a:r>
                    <a:fld id="{2207B8C7-0E5C-4597-9EF3-687DFC31EB7E}" type="CATEGORYNAME">
                      <a:rPr lang="en-US" baseline="0"/>
                      <a:pPr/>
                      <a:t>[CATEGORY NAME]</a:t>
                    </a:fld>
                    <a:r>
                      <a:rPr lang="en-US" baseline="0"/>
                      <a:t> </a:t>
                    </a:r>
                    <a:fld id="{91AB3481-6B98-4687-BDA7-91A40DAC4AA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4"/>
              <c:layout>
                <c:manualLayout>
                  <c:x val="-4.4771802948983558E-2"/>
                  <c:y val="1.2394779621000522E-2"/>
                </c:manualLayout>
              </c:layout>
              <c:tx>
                <c:rich>
                  <a:bodyPr/>
                  <a:lstStyle/>
                  <a:p>
                    <a:fld id="{79261E44-5BAF-4CBD-B213-6B751042AB93}" type="CELLRANGE">
                      <a:rPr lang="en-US" baseline="0"/>
                      <a:pPr/>
                      <a:t>[CELLRANGE]</a:t>
                    </a:fld>
                    <a:r>
                      <a:rPr lang="en-US" baseline="0"/>
                      <a:t> </a:t>
                    </a:r>
                    <a:fld id="{D0618223-4D85-4DDA-8C99-52427BF88215}" type="CATEGORYNAME">
                      <a:rPr lang="en-US" baseline="0"/>
                      <a:pPr/>
                      <a:t>[CATEGORY NAME]</a:t>
                    </a:fld>
                    <a:r>
                      <a:rPr lang="en-US" baseline="0"/>
                      <a:t> </a:t>
                    </a:r>
                    <a:fld id="{B4DFAE34-C269-4C9F-B1A0-DAC9D733C01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5"/>
              <c:layout>
                <c:manualLayout>
                  <c:x val="9.5766502941622041E-3"/>
                  <c:y val="-3.7167818871727827E-2"/>
                </c:manualLayout>
              </c:layout>
              <c:tx>
                <c:rich>
                  <a:bodyPr/>
                  <a:lstStyle/>
                  <a:p>
                    <a:r>
                      <a:rPr lang="en-US" baseline="0"/>
                      <a:t> </a:t>
                    </a:r>
                    <a:fld id="{B806CCE9-4D47-411F-9C3C-400CEF273091}" type="CATEGORYNAME">
                      <a:rPr lang="en-US" baseline="0"/>
                      <a:pPr/>
                      <a:t>[CATEGORY NAME]</a:t>
                    </a:fld>
                    <a:r>
                      <a:rPr lang="en-US" baseline="0"/>
                      <a:t> </a:t>
                    </a:r>
                    <a:fld id="{5D6BB9DD-1DEC-400C-81A5-CAA94E4DB4D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6"/>
              <c:layout/>
              <c:tx>
                <c:rich>
                  <a:bodyPr/>
                  <a:lstStyle/>
                  <a:p>
                    <a:r>
                      <a:rPr lang="en-US" baseline="0"/>
                      <a:t> </a:t>
                    </a:r>
                    <a:fld id="{63E6AC27-90F5-4A4E-82A4-B7724B0C6B0B}" type="CATEGORYNAME">
                      <a:rPr lang="en-US" baseline="0"/>
                      <a:pPr/>
                      <a:t>[CATEGORY NAME]</a:t>
                    </a:fld>
                    <a:r>
                      <a:rPr lang="en-US" baseline="0"/>
                      <a:t> </a:t>
                    </a:r>
                    <a:fld id="{0298BDF6-AA7A-4AB3-A1D9-6DDEC587D82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7"/>
              <c:layout>
                <c:manualLayout>
                  <c:x val="0.20509894417668548"/>
                  <c:y val="1.3212441992829706E-2"/>
                </c:manualLayout>
              </c:layout>
              <c:tx>
                <c:rich>
                  <a:bodyPr/>
                  <a:lstStyle/>
                  <a:p>
                    <a:fld id="{20C66D84-551C-418B-8EA4-1956E0D85898}" type="CELLRANGE">
                      <a:rPr lang="en-US" baseline="0"/>
                      <a:pPr/>
                      <a:t>[CELLRANGE]</a:t>
                    </a:fld>
                    <a:r>
                      <a:rPr lang="en-US" baseline="0"/>
                      <a:t> </a:t>
                    </a:r>
                    <a:fld id="{4B83427A-9174-41E9-99C4-EEE610AE865E}" type="CATEGORYNAME">
                      <a:rPr lang="en-US" baseline="0"/>
                      <a:pPr/>
                      <a:t>[CATEGORY NAME]</a:t>
                    </a:fld>
                    <a:r>
                      <a:rPr lang="en-US" baseline="0"/>
                      <a:t> </a:t>
                    </a:r>
                    <a:fld id="{87C08C71-2F7E-400D-94BB-CD2AF9612B8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'HIV Pop_10-19_All Regions'!$A$40:$A$47</c:f>
              <c:strCache>
                <c:ptCount val="8"/>
                <c:pt idx="0">
                  <c:v>Eastern and Southern Africa</c:v>
                </c:pt>
                <c:pt idx="1">
                  <c:v>West and Central Africa</c:v>
                </c:pt>
                <c:pt idx="2">
                  <c:v>South Asia</c:v>
                </c:pt>
                <c:pt idx="3">
                  <c:v>East Asia and the Pacific</c:v>
                </c:pt>
                <c:pt idx="4">
                  <c:v>Latin America and the Caribbean</c:v>
                </c:pt>
                <c:pt idx="5">
                  <c:v>Rest of world</c:v>
                </c:pt>
                <c:pt idx="6">
                  <c:v>CEE/CIS</c:v>
                </c:pt>
                <c:pt idx="7">
                  <c:v>Middle East and North Africa</c:v>
                </c:pt>
              </c:strCache>
            </c:strRef>
          </c:cat>
          <c:val>
            <c:numRef>
              <c:f>'HIV Pop_10-19_All Regions'!$B$40:$B$47</c:f>
              <c:numCache>
                <c:formatCode>General</c:formatCode>
                <c:ptCount val="8"/>
                <c:pt idx="0">
                  <c:v>1083546</c:v>
                </c:pt>
                <c:pt idx="1">
                  <c:v>329550</c:v>
                </c:pt>
                <c:pt idx="2">
                  <c:v>131800.14939999999</c:v>
                </c:pt>
                <c:pt idx="3">
                  <c:v>89731.438200000004</c:v>
                </c:pt>
                <c:pt idx="4">
                  <c:v>73754.907399999996</c:v>
                </c:pt>
                <c:pt idx="5">
                  <c:v>35566.311699999998</c:v>
                </c:pt>
                <c:pt idx="6">
                  <c:v>16488.7487</c:v>
                </c:pt>
                <c:pt idx="7">
                  <c:v>8739</c:v>
                </c:pt>
              </c:numCache>
            </c:numRef>
          </c:val>
          <c:extLst>
            <c:ext xmlns:c15="http://schemas.microsoft.com/office/drawing/2012/chart" uri="{02D57815-91ED-43cb-92C2-25804820EDAC}">
              <c15:datalabelsRange>
                <c15:f>'HIV Pop_10-19_All Regions'!$C$40:$C$47</c15:f>
                <c15:dlblRangeCache>
                  <c:ptCount val="8"/>
                  <c:pt idx="0">
                    <c:v> 1,100,000 </c:v>
                  </c:pt>
                  <c:pt idx="1">
                    <c:v> 330,000 </c:v>
                  </c:pt>
                  <c:pt idx="2">
                    <c:v> 130,000 </c:v>
                  </c:pt>
                  <c:pt idx="3">
                    <c:v> 90,000 </c:v>
                  </c:pt>
                  <c:pt idx="4">
                    <c:v> 74,000 </c:v>
                  </c:pt>
                  <c:pt idx="5">
                    <c:v> 36,000 </c:v>
                  </c:pt>
                  <c:pt idx="6">
                    <c:v> 16,000 </c:v>
                  </c:pt>
                  <c:pt idx="7">
                    <c:v> 8,700 </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adolescents aged 10–19 living with HIV,</a:t>
            </a:r>
            <a:r>
              <a:rPr lang="en-US" sz="1600" baseline="0"/>
              <a:t> Western and Central Africa</a:t>
            </a:r>
            <a:r>
              <a:rPr lang="en-US" sz="1600"/>
              <a:t>, 2015 </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9442136998075035"/>
          <c:y val="0.31777889763779527"/>
          <c:w val="0.61513944555353905"/>
          <c:h val="0.66083555555555573"/>
        </c:manualLayout>
      </c:layout>
      <c:pieChart>
        <c:varyColors val="1"/>
        <c:ser>
          <c:idx val="0"/>
          <c:order val="0"/>
          <c:tx>
            <c:strRef>
              <c:f>'HIV Pop_10-19_reg'!$B$39</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Pt>
            <c:idx val="20"/>
            <c:bubble3D val="0"/>
            <c:spPr>
              <a:gradFill>
                <a:gsLst>
                  <a:gs pos="100000">
                    <a:schemeClr val="accent3">
                      <a:lumMod val="80000"/>
                      <a:lumMod val="60000"/>
                      <a:lumOff val="40000"/>
                    </a:schemeClr>
                  </a:gs>
                  <a:gs pos="0">
                    <a:schemeClr val="accent3">
                      <a:lumMod val="80000"/>
                    </a:schemeClr>
                  </a:gs>
                </a:gsLst>
                <a:lin ang="5400000" scaled="0"/>
              </a:gradFill>
              <a:ln w="19050">
                <a:solidFill>
                  <a:schemeClr val="lt1"/>
                </a:solidFill>
              </a:ln>
              <a:effectLst/>
            </c:spPr>
          </c:dPt>
          <c:dPt>
            <c:idx val="21"/>
            <c:bubble3D val="0"/>
            <c:spPr>
              <a:gradFill>
                <a:gsLst>
                  <a:gs pos="100000">
                    <a:schemeClr val="accent4">
                      <a:lumMod val="80000"/>
                      <a:lumMod val="60000"/>
                      <a:lumOff val="40000"/>
                    </a:schemeClr>
                  </a:gs>
                  <a:gs pos="0">
                    <a:schemeClr val="accent4">
                      <a:lumMod val="80000"/>
                    </a:schemeClr>
                  </a:gs>
                </a:gsLst>
                <a:lin ang="5400000" scaled="0"/>
              </a:gradFill>
              <a:ln w="19050">
                <a:solidFill>
                  <a:schemeClr val="lt1"/>
                </a:solidFill>
              </a:ln>
              <a:effectLst/>
            </c:spPr>
          </c:dPt>
          <c:dPt>
            <c:idx val="22"/>
            <c:bubble3D val="0"/>
            <c:spPr>
              <a:gradFill>
                <a:gsLst>
                  <a:gs pos="100000">
                    <a:schemeClr val="accent5">
                      <a:lumMod val="80000"/>
                      <a:lumMod val="60000"/>
                      <a:lumOff val="40000"/>
                    </a:schemeClr>
                  </a:gs>
                  <a:gs pos="0">
                    <a:schemeClr val="accent5">
                      <a:lumMod val="80000"/>
                    </a:schemeClr>
                  </a:gs>
                </a:gsLst>
                <a:lin ang="5400000" scaled="0"/>
              </a:gradFill>
              <a:ln w="19050">
                <a:solidFill>
                  <a:schemeClr val="lt1"/>
                </a:solidFill>
              </a:ln>
              <a:effectLst/>
            </c:spPr>
          </c:dPt>
          <c:dLbls>
            <c:dLbl>
              <c:idx val="0"/>
              <c:layout/>
              <c:tx>
                <c:rich>
                  <a:bodyPr/>
                  <a:lstStyle/>
                  <a:p>
                    <a:fld id="{E53C9057-C779-4925-A56F-858361976754}" type="CATEGORYNAME">
                      <a:rPr lang="en-US" baseline="0"/>
                      <a:pPr/>
                      <a:t>[CATEGORY NAME]</a:t>
                    </a:fld>
                    <a:r>
                      <a:rPr lang="en-US" baseline="0"/>
                      <a:t> </a:t>
                    </a:r>
                    <a:fld id="{E19933BA-AD89-4577-A9F2-52AAEDFEC7B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6EBCDE3B-CD77-40DF-B211-9BD42E70C271}" type="CELLRANGE">
                      <a:rPr lang="en-US"/>
                      <a:pPr/>
                      <a:t>[CELLRANGE]</a:t>
                    </a:fld>
                    <a:r>
                      <a:rPr lang="en-US" baseline="0"/>
                      <a:t> </a:t>
                    </a:r>
                    <a:fld id="{BFAB7767-D15F-4164-8385-78806E140054}" type="CATEGORYNAME">
                      <a:rPr lang="en-US" baseline="0"/>
                      <a:pPr/>
                      <a:t>[CATEGORY NAME]</a:t>
                    </a:fld>
                    <a:r>
                      <a:rPr lang="en-US" baseline="0"/>
                      <a:t> </a:t>
                    </a:r>
                    <a:fld id="{8B425232-BE11-49DE-93BB-B48D38E3BAB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81B2E146-FC2B-4E55-8455-E389A2D7AE0B}" type="CELLRANGE">
                      <a:rPr lang="en-US"/>
                      <a:pPr/>
                      <a:t>[CELLRANGE]</a:t>
                    </a:fld>
                    <a:r>
                      <a:rPr lang="en-US" baseline="0"/>
                      <a:t> </a:t>
                    </a:r>
                    <a:fld id="{F4CD4FA9-9282-456B-903C-7C9FBDE3DCD0}" type="CATEGORYNAME">
                      <a:rPr lang="en-US" baseline="0"/>
                      <a:pPr/>
                      <a:t>[CATEGORY NAME]</a:t>
                    </a:fld>
                    <a:r>
                      <a:rPr lang="en-US" baseline="0"/>
                      <a:t> </a:t>
                    </a:r>
                    <a:fld id="{7E00FE78-AB26-4ECD-878C-6F03509C9DF8}"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02E2C823-6413-437E-9E18-E028EC7DC967}" type="CELLRANGE">
                      <a:rPr lang="en-US"/>
                      <a:pPr/>
                      <a:t>[CELLRANGE]</a:t>
                    </a:fld>
                    <a:r>
                      <a:rPr lang="en-US" baseline="0"/>
                      <a:t> </a:t>
                    </a:r>
                    <a:fld id="{16F1928B-33D6-4D46-AAD4-71C0A71F25AB}" type="CATEGORYNAME">
                      <a:rPr lang="en-US" baseline="0"/>
                      <a:pPr/>
                      <a:t>[CATEGORY NAME]</a:t>
                    </a:fld>
                    <a:r>
                      <a:rPr lang="en-US" baseline="0"/>
                      <a:t> </a:t>
                    </a:r>
                    <a:fld id="{EF4B755C-CE3D-4034-A3DB-B6E19BCA45D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BD887AF7-208B-437F-B376-367F36D6C423}" type="CELLRANGE">
                      <a:rPr lang="en-US"/>
                      <a:pPr/>
                      <a:t>[CELLRANGE]</a:t>
                    </a:fld>
                    <a:r>
                      <a:rPr lang="en-US" baseline="0"/>
                      <a:t> </a:t>
                    </a:r>
                    <a:fld id="{B82B5E0C-C21F-4DC8-A3A4-BEC3951BD657}" type="CATEGORYNAME">
                      <a:rPr lang="en-US" baseline="0"/>
                      <a:pPr/>
                      <a:t>[CATEGORY NAME]</a:t>
                    </a:fld>
                    <a:r>
                      <a:rPr lang="en-US" baseline="0"/>
                      <a:t> </a:t>
                    </a:r>
                    <a:fld id="{004E2B19-18A7-4464-9AC0-46565CCCDA33}"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773D28B7-418C-422C-9061-CAE6318C941E}" type="CELLRANGE">
                      <a:rPr lang="en-US"/>
                      <a:pPr/>
                      <a:t>[CELLRANGE]</a:t>
                    </a:fld>
                    <a:r>
                      <a:rPr lang="en-US" baseline="0"/>
                      <a:t> </a:t>
                    </a:r>
                    <a:fld id="{5BE9D181-5F62-4241-9A82-D65F35E6FA15}" type="CATEGORYNAME">
                      <a:rPr lang="en-US" baseline="0"/>
                      <a:pPr/>
                      <a:t>[CATEGORY NAME]</a:t>
                    </a:fld>
                    <a:r>
                      <a:rPr lang="en-US" baseline="0"/>
                      <a:t> </a:t>
                    </a:r>
                    <a:fld id="{B394FC5B-46C9-46E3-BD09-3FF4011092C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manualLayout>
                  <c:x val="-3.2463652996203365E-3"/>
                  <c:y val="1.3245144356955381E-2"/>
                </c:manualLayout>
              </c:layout>
              <c:tx>
                <c:rich>
                  <a:bodyPr/>
                  <a:lstStyle/>
                  <a:p>
                    <a:fld id="{F5D7EFA1-9427-4408-98FC-18A5D09DD844}" type="CELLRANGE">
                      <a:rPr lang="en-US" baseline="0"/>
                      <a:pPr/>
                      <a:t>[CELLRANGE]</a:t>
                    </a:fld>
                    <a:r>
                      <a:rPr lang="en-US" baseline="0"/>
                      <a:t> </a:t>
                    </a:r>
                    <a:fld id="{1DC4E76D-EC2F-4F9E-8746-AF73EAFF57D9}" type="CATEGORYNAME">
                      <a:rPr lang="en-US" baseline="0"/>
                      <a:pPr/>
                      <a:t>[CATEGORY NAME]</a:t>
                    </a:fld>
                    <a:r>
                      <a:rPr lang="en-US" baseline="0"/>
                      <a:t> </a:t>
                    </a:r>
                    <a:fld id="{CC7B1B11-3007-4CA0-BF2B-97A032D6A75F}"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7"/>
              <c:layout/>
              <c:tx>
                <c:rich>
                  <a:bodyPr/>
                  <a:lstStyle/>
                  <a:p>
                    <a:fld id="{36482918-62FF-415B-B7D0-2178DED640DB}" type="CELLRANGE">
                      <a:rPr lang="en-US"/>
                      <a:pPr/>
                      <a:t>[CELLRANGE]</a:t>
                    </a:fld>
                    <a:r>
                      <a:rPr lang="en-US" baseline="0"/>
                      <a:t> </a:t>
                    </a:r>
                    <a:fld id="{086EAC6E-A294-4BB3-9830-6C9AC78CBFED}" type="CATEGORYNAME">
                      <a:rPr lang="en-US" baseline="0"/>
                      <a:pPr/>
                      <a:t>[CATEGORY NAME]</a:t>
                    </a:fld>
                    <a:r>
                      <a:rPr lang="en-US" baseline="0"/>
                      <a:t> </a:t>
                    </a:r>
                    <a:fld id="{F5DC3303-8833-47A9-83FC-819884B48CFF}"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5265042E-A98C-43F4-847A-FC35AFC90C48}" type="CELLRANGE">
                      <a:rPr lang="en-US"/>
                      <a:pPr/>
                      <a:t>[CELLRANGE]</a:t>
                    </a:fld>
                    <a:r>
                      <a:rPr lang="en-US" baseline="0"/>
                      <a:t> </a:t>
                    </a:r>
                    <a:fld id="{22372F91-6A02-447A-B085-73772F7DBF99}" type="CATEGORYNAME">
                      <a:rPr lang="en-US" baseline="0"/>
                      <a:pPr/>
                      <a:t>[CATEGORY NAME]</a:t>
                    </a:fld>
                    <a:r>
                      <a:rPr lang="en-US" baseline="0"/>
                      <a:t> </a:t>
                    </a:r>
                    <a:fld id="{39D76B1E-9EAD-445D-BDAD-C94AD99A282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D5A6DC97-4E8C-4B9A-8C6C-FDDC4BF463A5}" type="CELLRANGE">
                      <a:rPr lang="en-US"/>
                      <a:pPr/>
                      <a:t>[CELLRANGE]</a:t>
                    </a:fld>
                    <a:r>
                      <a:rPr lang="en-US" baseline="0"/>
                      <a:t> </a:t>
                    </a:r>
                    <a:fld id="{22C2F6AF-8935-4ECB-AD2B-8C909EA2A21A}" type="CATEGORYNAME">
                      <a:rPr lang="en-US" baseline="0"/>
                      <a:pPr/>
                      <a:t>[CATEGORY NAME]</a:t>
                    </a:fld>
                    <a:r>
                      <a:rPr lang="en-US" baseline="0"/>
                      <a:t> </a:t>
                    </a:r>
                    <a:fld id="{F8DBC4F0-99F9-46C2-A70A-281D10D88FB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319BA9B8-B637-49FD-86A7-9138924CEE14}" type="CELLRANGE">
                      <a:rPr lang="en-US"/>
                      <a:pPr/>
                      <a:t>[CELLRANGE]</a:t>
                    </a:fld>
                    <a:r>
                      <a:rPr lang="en-US" baseline="0"/>
                      <a:t> </a:t>
                    </a:r>
                    <a:fld id="{FECE8ED1-60AD-485C-990D-6C49E820B8D0}" type="CATEGORYNAME">
                      <a:rPr lang="en-US" baseline="0"/>
                      <a:pPr/>
                      <a:t>[CATEGORY NAME]</a:t>
                    </a:fld>
                    <a:r>
                      <a:rPr lang="en-US" baseline="0"/>
                      <a:t> </a:t>
                    </a:r>
                    <a:fld id="{6A4A9DC5-48E3-428A-9823-7B36E2F55044}"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490B5A09-D601-4F94-B6D0-1660B90A37EE}" type="CELLRANGE">
                      <a:rPr lang="en-US"/>
                      <a:pPr/>
                      <a:t>[CELLRANGE]</a:t>
                    </a:fld>
                    <a:r>
                      <a:rPr lang="en-US" baseline="0"/>
                      <a:t> </a:t>
                    </a:r>
                    <a:fld id="{1C6FB656-CD9A-4EDB-BDAA-6C6DE9C30D96}" type="CATEGORYNAME">
                      <a:rPr lang="en-US" baseline="0"/>
                      <a:pPr/>
                      <a:t>[CATEGORY NAME]</a:t>
                    </a:fld>
                    <a:r>
                      <a:rPr lang="en-US" baseline="0"/>
                      <a:t> </a:t>
                    </a:r>
                    <a:fld id="{6E13B6CA-5D3A-4416-8931-6CEFCD5D293B}"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58C5C037-E7FA-4236-BE53-C95C788A56E9}" type="CELLRANGE">
                      <a:rPr lang="en-US"/>
                      <a:pPr/>
                      <a:t>[CELLRANGE]</a:t>
                    </a:fld>
                    <a:r>
                      <a:rPr lang="en-US" baseline="0"/>
                      <a:t> </a:t>
                    </a:r>
                    <a:fld id="{D111A0BD-A7FF-4D90-90C3-2BBB0CDC3A50}" type="CATEGORYNAME">
                      <a:rPr lang="en-US" baseline="0"/>
                      <a:pPr/>
                      <a:t>[CATEGORY NAME]</a:t>
                    </a:fld>
                    <a:r>
                      <a:rPr lang="en-US" baseline="0"/>
                      <a:t> </a:t>
                    </a:r>
                    <a:fld id="{392FC241-67A9-468A-99CF-775B04D9CE7F}"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7B2882C8-1F84-4123-86D2-255DD42BCA84}" type="CELLRANGE">
                      <a:rPr lang="en-US"/>
                      <a:pPr/>
                      <a:t>[CELLRANGE]</a:t>
                    </a:fld>
                    <a:r>
                      <a:rPr lang="en-US" baseline="0"/>
                      <a:t> </a:t>
                    </a:r>
                    <a:fld id="{CC2DB3DA-821E-4108-8075-92EA62BD2CF7}" type="CATEGORYNAME">
                      <a:rPr lang="en-US" baseline="0"/>
                      <a:pPr/>
                      <a:t>[CATEGORY NAME]</a:t>
                    </a:fld>
                    <a:r>
                      <a:rPr lang="en-US" baseline="0"/>
                      <a:t> </a:t>
                    </a:r>
                    <a:fld id="{CF25B400-7374-4BAB-83EB-717798B9F33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BCFE6A2B-BBE0-42C7-BC6F-48167E6B53E2}" type="CELLRANGE">
                      <a:rPr lang="en-US"/>
                      <a:pPr/>
                      <a:t>[CELLRANGE]</a:t>
                    </a:fld>
                    <a:r>
                      <a:rPr lang="en-US" baseline="0"/>
                      <a:t> </a:t>
                    </a:r>
                    <a:fld id="{4A9A535C-C28C-4E93-9397-009DF589D9B0}" type="CATEGORYNAME">
                      <a:rPr lang="en-US" baseline="0"/>
                      <a:pPr/>
                      <a:t>[CATEGORY NAME]</a:t>
                    </a:fld>
                    <a:r>
                      <a:rPr lang="en-US" baseline="0"/>
                      <a:t> </a:t>
                    </a:r>
                    <a:fld id="{F74FFDF0-A7AC-483E-9267-42F65B383FBB}"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BD93FBE6-7A4C-4663-94E9-F96B1A952D85}" type="CELLRANGE">
                      <a:rPr lang="en-US"/>
                      <a:pPr/>
                      <a:t>[CELLRANGE]</a:t>
                    </a:fld>
                    <a:r>
                      <a:rPr lang="en-US" baseline="0"/>
                      <a:t> </a:t>
                    </a:r>
                    <a:fld id="{58356DDE-CF06-4EBA-AF9B-148895C9F23F}" type="CATEGORYNAME">
                      <a:rPr lang="en-US" baseline="0"/>
                      <a:pPr/>
                      <a:t>[CATEGORY NAME]</a:t>
                    </a:fld>
                    <a:r>
                      <a:rPr lang="en-US" baseline="0"/>
                      <a:t> </a:t>
                    </a:r>
                    <a:fld id="{36F5B96F-EE25-48EA-830B-EFDB0E5E47CA}"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C5AA3866-FDA1-48ED-981A-061B60E5DE56}" type="CELLRANGE">
                      <a:rPr lang="en-US"/>
                      <a:pPr/>
                      <a:t>[CELLRANGE]</a:t>
                    </a:fld>
                    <a:r>
                      <a:rPr lang="en-US" baseline="0"/>
                      <a:t> </a:t>
                    </a:r>
                    <a:fld id="{917B417D-02DA-41B5-863B-4D323AAA0336}" type="CATEGORYNAME">
                      <a:rPr lang="en-US" baseline="0"/>
                      <a:pPr/>
                      <a:t>[CATEGORY NAME]</a:t>
                    </a:fld>
                    <a:r>
                      <a:rPr lang="en-US" baseline="0"/>
                      <a:t> </a:t>
                    </a:r>
                    <a:fld id="{6F5629DC-408B-4DEF-B650-06213D9C98D6}"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DFA596AC-0D91-4129-AF96-5F81615BC11D}" type="CELLRANGE">
                      <a:rPr lang="en-US"/>
                      <a:pPr/>
                      <a:t>[CELLRANGE]</a:t>
                    </a:fld>
                    <a:r>
                      <a:rPr lang="en-US" baseline="0"/>
                      <a:t> </a:t>
                    </a:r>
                    <a:fld id="{47AE48CF-71B9-40C1-A731-C6D7D42F3017}" type="CATEGORYNAME">
                      <a:rPr lang="en-US" baseline="0"/>
                      <a:pPr/>
                      <a:t>[CATEGORY NAME]</a:t>
                    </a:fld>
                    <a:r>
                      <a:rPr lang="en-US" baseline="0"/>
                      <a:t> </a:t>
                    </a:r>
                    <a:fld id="{BCDE9BB2-F096-48CE-A92B-5B3341514908}"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359624B7-9FF8-4E6C-A0E6-B005E1F88037}" type="CELLRANGE">
                      <a:rPr lang="en-US"/>
                      <a:pPr/>
                      <a:t>[CELLRANGE]</a:t>
                    </a:fld>
                    <a:r>
                      <a:rPr lang="en-US" baseline="0"/>
                      <a:t> </a:t>
                    </a:r>
                    <a:fld id="{99AA5913-B8BD-4729-B171-52F894FE5FCF}" type="CATEGORYNAME">
                      <a:rPr lang="en-US" baseline="0"/>
                      <a:pPr/>
                      <a:t>[CATEGORY NAME]</a:t>
                    </a:fld>
                    <a:r>
                      <a:rPr lang="en-US" baseline="0"/>
                      <a:t> </a:t>
                    </a:r>
                    <a:fld id="{51E1177B-374B-48D3-A8E0-6F6575B566D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795DEF8B-1E6D-4E74-B064-90327A81D232}" type="CELLRANGE">
                      <a:rPr lang="en-US"/>
                      <a:pPr/>
                      <a:t>[CELLRANGE]</a:t>
                    </a:fld>
                    <a:r>
                      <a:rPr lang="en-US" baseline="0"/>
                      <a:t> </a:t>
                    </a:r>
                    <a:fld id="{0E17BA1B-B0E0-4081-A806-62DD665D6B05}"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0"/>
              <c:layout/>
              <c:tx>
                <c:rich>
                  <a:bodyPr/>
                  <a:lstStyle/>
                  <a:p>
                    <a:fld id="{42A3D92E-D5E9-4D05-A210-B39097160522}" type="CELLRANGE">
                      <a:rPr lang="en-US"/>
                      <a:pPr/>
                      <a:t>[CELLRANGE]</a:t>
                    </a:fld>
                    <a:r>
                      <a:rPr lang="en-US" baseline="0"/>
                      <a:t> </a:t>
                    </a:r>
                    <a:fld id="{A13C3964-EA01-4E2B-9990-3DFE0F4BC320}"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1"/>
              <c:layout/>
              <c:tx>
                <c:rich>
                  <a:bodyPr/>
                  <a:lstStyle/>
                  <a:p>
                    <a:fld id="{C4AF40BD-09E4-4E0C-9CFC-A004E0A8E6A1}" type="CELLRANGE">
                      <a:rPr lang="en-US"/>
                      <a:pPr/>
                      <a:t>[CELLRANGE]</a:t>
                    </a:fld>
                    <a:r>
                      <a:rPr lang="en-US" baseline="0"/>
                      <a:t> </a:t>
                    </a:r>
                    <a:fld id="{1EBD7933-9233-4197-9D6E-CFCCF4F5AC62}"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2"/>
              <c:layout/>
              <c:tx>
                <c:rich>
                  <a:bodyPr/>
                  <a:lstStyle/>
                  <a:p>
                    <a:fld id="{D40CB447-EC0A-4781-8C27-82D271409449}" type="CELLRANGE">
                      <a:rPr lang="en-US"/>
                      <a:pPr/>
                      <a:t>[CELLRANGE]</a:t>
                    </a:fld>
                    <a:r>
                      <a:rPr lang="en-US" baseline="0"/>
                      <a:t> </a:t>
                    </a:r>
                    <a:fld id="{E02BA07B-7136-4C99-8F19-F6AA70BE469F}"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'HIV Pop_10-19_reg'!$A$40:$A$62</c:f>
              <c:strCache>
                <c:ptCount val="23"/>
                <c:pt idx="0">
                  <c:v>Nigeria</c:v>
                </c:pt>
                <c:pt idx="1">
                  <c:v>Cameroon</c:v>
                </c:pt>
                <c:pt idx="2">
                  <c:v>Democratic Republic of the Congo</c:v>
                </c:pt>
                <c:pt idx="3">
                  <c:v>Côte d'Ivoire</c:v>
                </c:pt>
                <c:pt idx="4">
                  <c:v>Ghana</c:v>
                </c:pt>
                <c:pt idx="5">
                  <c:v>Chad</c:v>
                </c:pt>
                <c:pt idx="6">
                  <c:v>Mali</c:v>
                </c:pt>
                <c:pt idx="7">
                  <c:v>Burkina Faso</c:v>
                </c:pt>
                <c:pt idx="8">
                  <c:v>Central African Republic</c:v>
                </c:pt>
                <c:pt idx="9">
                  <c:v>Togo</c:v>
                </c:pt>
                <c:pt idx="10">
                  <c:v>Guinea</c:v>
                </c:pt>
                <c:pt idx="11">
                  <c:v>Niger</c:v>
                </c:pt>
                <c:pt idx="12">
                  <c:v>Congo</c:v>
                </c:pt>
                <c:pt idx="13">
                  <c:v>Benin</c:v>
                </c:pt>
                <c:pt idx="14">
                  <c:v>Liberia</c:v>
                </c:pt>
                <c:pt idx="15">
                  <c:v>Senegal</c:v>
                </c:pt>
                <c:pt idx="16">
                  <c:v>Sierra Leone</c:v>
                </c:pt>
                <c:pt idx="17">
                  <c:v>Guinea-Bissau</c:v>
                </c:pt>
                <c:pt idx="18">
                  <c:v>Gabon</c:v>
                </c:pt>
                <c:pt idx="19">
                  <c:v>Gambia</c:v>
                </c:pt>
                <c:pt idx="20">
                  <c:v>Equatorial Guinea</c:v>
                </c:pt>
                <c:pt idx="21">
                  <c:v>Mauritania</c:v>
                </c:pt>
                <c:pt idx="22">
                  <c:v>Cabo Verde</c:v>
                </c:pt>
              </c:strCache>
            </c:strRef>
          </c:cat>
          <c:val>
            <c:numRef>
              <c:f>'HIV Pop_10-19_reg'!$B$40:$B$62</c:f>
              <c:numCache>
                <c:formatCode>General</c:formatCode>
                <c:ptCount val="23"/>
                <c:pt idx="0">
                  <c:v>163480</c:v>
                </c:pt>
                <c:pt idx="1">
                  <c:v>29467</c:v>
                </c:pt>
                <c:pt idx="2">
                  <c:v>27378</c:v>
                </c:pt>
                <c:pt idx="3">
                  <c:v>21700</c:v>
                </c:pt>
                <c:pt idx="4">
                  <c:v>13627</c:v>
                </c:pt>
                <c:pt idx="5">
                  <c:v>10488</c:v>
                </c:pt>
                <c:pt idx="6">
                  <c:v>7918</c:v>
                </c:pt>
                <c:pt idx="7">
                  <c:v>7897</c:v>
                </c:pt>
                <c:pt idx="8">
                  <c:v>7885</c:v>
                </c:pt>
                <c:pt idx="9">
                  <c:v>7233</c:v>
                </c:pt>
                <c:pt idx="10">
                  <c:v>5830</c:v>
                </c:pt>
                <c:pt idx="11">
                  <c:v>4375</c:v>
                </c:pt>
                <c:pt idx="12">
                  <c:v>3950</c:v>
                </c:pt>
                <c:pt idx="13">
                  <c:v>3479</c:v>
                </c:pt>
                <c:pt idx="14">
                  <c:v>2798</c:v>
                </c:pt>
                <c:pt idx="15">
                  <c:v>2735</c:v>
                </c:pt>
                <c:pt idx="16">
                  <c:v>2557</c:v>
                </c:pt>
                <c:pt idx="17">
                  <c:v>2016</c:v>
                </c:pt>
                <c:pt idx="18">
                  <c:v>1765</c:v>
                </c:pt>
                <c:pt idx="19">
                  <c:v>951</c:v>
                </c:pt>
                <c:pt idx="20">
                  <c:v>920</c:v>
                </c:pt>
                <c:pt idx="21">
                  <c:v>905</c:v>
                </c:pt>
                <c:pt idx="22">
                  <c:v>196</c:v>
                </c:pt>
              </c:numCache>
            </c:numRef>
          </c:val>
          <c:extLst>
            <c:ext xmlns:c15="http://schemas.microsoft.com/office/drawing/2012/chart" uri="{02D57815-91ED-43cb-92C2-25804820EDAC}">
              <c15:datalabelsRange>
                <c15:f>'HIV Pop_10-19_reg'!$C$40:$C$62</c15:f>
                <c15:dlblRangeCache>
                  <c:ptCount val="23"/>
                  <c:pt idx="0">
                    <c:v>160,000</c:v>
                  </c:pt>
                  <c:pt idx="1">
                    <c:v>29,000</c:v>
                  </c:pt>
                  <c:pt idx="2">
                    <c:v>27,000</c:v>
                  </c:pt>
                  <c:pt idx="3">
                    <c:v>22,000</c:v>
                  </c:pt>
                  <c:pt idx="4">
                    <c:v>14,000</c:v>
                  </c:pt>
                  <c:pt idx="5">
                    <c:v>10,000</c:v>
                  </c:pt>
                  <c:pt idx="6">
                    <c:v>7,900</c:v>
                  </c:pt>
                  <c:pt idx="7">
                    <c:v>7,900</c:v>
                  </c:pt>
                  <c:pt idx="8">
                    <c:v>7,900</c:v>
                  </c:pt>
                  <c:pt idx="9">
                    <c:v>7,200</c:v>
                  </c:pt>
                  <c:pt idx="10">
                    <c:v>5,800</c:v>
                  </c:pt>
                  <c:pt idx="11">
                    <c:v>4,400</c:v>
                  </c:pt>
                  <c:pt idx="13">
                    <c:v>3,500</c:v>
                  </c:pt>
                  <c:pt idx="14">
                    <c:v>2,800</c:v>
                  </c:pt>
                  <c:pt idx="15">
                    <c:v>2,700</c:v>
                  </c:pt>
                  <c:pt idx="16">
                    <c:v>2,600</c:v>
                  </c:pt>
                  <c:pt idx="18">
                    <c:v>1,800</c:v>
                  </c:pt>
                  <c:pt idx="19">
                    <c:v>&lt;1,000</c:v>
                  </c:pt>
                  <c:pt idx="20">
                    <c:v>&lt;1,000</c:v>
                  </c:pt>
                  <c:pt idx="21">
                    <c:v>&lt;1,000</c:v>
                  </c:pt>
                  <c:pt idx="22">
                    <c:v>&lt;200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2015</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3307371825983564"/>
          <c:y val="0.14877603626008348"/>
          <c:w val="0.618534333803888"/>
          <c:h val="0.71177102566474826"/>
        </c:manualLayout>
      </c:layout>
      <c:pieChart>
        <c:varyColors val="1"/>
        <c:ser>
          <c:idx val="0"/>
          <c:order val="0"/>
          <c:tx>
            <c:strRef>
              <c:f>'New Infects_15-19'!$O$40</c:f>
              <c:strCache>
                <c:ptCount val="1"/>
                <c:pt idx="0">
                  <c:v>New infections by age 15-19; Male+Female</c:v>
                </c:pt>
              </c:strCache>
            </c:strRef>
          </c:tx>
          <c:dPt>
            <c:idx val="0"/>
            <c:bubble3D val="0"/>
            <c:spPr>
              <a:solidFill>
                <a:srgbClr val="FFC000"/>
              </a:solidFill>
              <a:ln w="19050">
                <a:solidFill>
                  <a:schemeClr val="lt1"/>
                </a:solidFill>
              </a:ln>
              <a:effectLst/>
            </c:spPr>
          </c:dPt>
          <c:dPt>
            <c:idx val="1"/>
            <c:bubble3D val="0"/>
            <c:spPr>
              <a:solidFill>
                <a:srgbClr val="FF0066"/>
              </a:solidFill>
              <a:ln w="19050">
                <a:solidFill>
                  <a:schemeClr val="lt1"/>
                </a:solidFill>
              </a:ln>
              <a:effectLst/>
            </c:spPr>
          </c:dPt>
          <c:dPt>
            <c:idx val="2"/>
            <c:bubble3D val="0"/>
            <c:spPr>
              <a:solidFill>
                <a:srgbClr val="FFFF00"/>
              </a:solidFill>
              <a:ln w="19050">
                <a:solidFill>
                  <a:schemeClr val="lt1"/>
                </a:solidFill>
              </a:ln>
              <a:effectLst/>
            </c:spPr>
          </c:dPt>
          <c:dPt>
            <c:idx val="3"/>
            <c:bubble3D val="0"/>
            <c:spPr>
              <a:solidFill>
                <a:srgbClr val="FF0000"/>
              </a:solidFill>
              <a:ln w="19050">
                <a:solidFill>
                  <a:schemeClr val="lt1"/>
                </a:solidFill>
              </a:ln>
              <a:effectLst/>
            </c:spPr>
          </c:dPt>
          <c:dPt>
            <c:idx val="4"/>
            <c:bubble3D val="0"/>
            <c:spPr>
              <a:solidFill>
                <a:srgbClr val="00B0F0"/>
              </a:solidFill>
              <a:ln w="19050">
                <a:solidFill>
                  <a:schemeClr val="lt1"/>
                </a:solidFill>
              </a:ln>
              <a:effectLst/>
            </c:spPr>
          </c:dPt>
          <c:dPt>
            <c:idx val="5"/>
            <c:bubble3D val="0"/>
            <c:spPr>
              <a:solidFill>
                <a:srgbClr val="F4B084"/>
              </a:solidFill>
              <a:ln w="19050">
                <a:solidFill>
                  <a:schemeClr val="lt1"/>
                </a:solidFill>
              </a:ln>
              <a:effectLst/>
            </c:spPr>
          </c:dPt>
          <c:dPt>
            <c:idx val="6"/>
            <c:bubble3D val="0"/>
            <c:spPr>
              <a:solidFill>
                <a:srgbClr val="0070C0"/>
              </a:solidFill>
              <a:ln w="19050">
                <a:solidFill>
                  <a:schemeClr val="lt1"/>
                </a:solidFill>
              </a:ln>
              <a:effectLst/>
            </c:spPr>
          </c:dPt>
          <c:dPt>
            <c:idx val="7"/>
            <c:bubble3D val="0"/>
            <c:spPr>
              <a:solidFill>
                <a:srgbClr val="92D050"/>
              </a:solidFill>
              <a:ln w="19050">
                <a:solidFill>
                  <a:schemeClr val="lt1"/>
                </a:solidFill>
              </a:ln>
              <a:effectLst/>
            </c:spPr>
          </c:dPt>
          <c:dPt>
            <c:idx val="8"/>
            <c:bubble3D val="0"/>
            <c:spPr>
              <a:solidFill>
                <a:srgbClr val="FFFF00"/>
              </a:solidFill>
              <a:ln w="19050">
                <a:solidFill>
                  <a:schemeClr val="lt1"/>
                </a:solidFill>
              </a:ln>
              <a:effectLst/>
            </c:spPr>
          </c:dPt>
          <c:dPt>
            <c:idx val="9"/>
            <c:bubble3D val="0"/>
            <c:spPr>
              <a:solidFill>
                <a:srgbClr val="00B0F0"/>
              </a:solidFill>
              <a:ln w="19050">
                <a:solidFill>
                  <a:schemeClr val="lt1"/>
                </a:solidFill>
              </a:ln>
              <a:effectLst/>
            </c:spPr>
          </c:dPt>
          <c:dPt>
            <c:idx val="10"/>
            <c:bubble3D val="0"/>
            <c:spPr>
              <a:solidFill>
                <a:srgbClr val="66FFFF"/>
              </a:solidFill>
              <a:ln w="19050">
                <a:solidFill>
                  <a:schemeClr val="lt1"/>
                </a:solidFill>
              </a:ln>
              <a:effectLst/>
            </c:spPr>
          </c:dPt>
          <c:dPt>
            <c:idx val="11"/>
            <c:bubble3D val="0"/>
            <c:spPr>
              <a:solidFill>
                <a:srgbClr val="00B050"/>
              </a:solidFill>
              <a:ln w="19050">
                <a:solidFill>
                  <a:schemeClr val="lt1"/>
                </a:solidFill>
              </a:ln>
              <a:effectLst/>
            </c:spPr>
          </c:dPt>
          <c:dPt>
            <c:idx val="12"/>
            <c:bubble3D val="0"/>
            <c:spPr>
              <a:solidFill>
                <a:srgbClr val="FFC000"/>
              </a:solidFill>
              <a:ln w="19050">
                <a:solidFill>
                  <a:schemeClr val="lt1"/>
                </a:solidFill>
              </a:ln>
              <a:effectLst/>
            </c:spPr>
          </c:dPt>
          <c:dPt>
            <c:idx val="13"/>
            <c:bubble3D val="0"/>
            <c:spPr>
              <a:solidFill>
                <a:srgbClr val="FF5050"/>
              </a:solidFill>
              <a:ln w="19050">
                <a:solidFill>
                  <a:schemeClr val="lt1"/>
                </a:solidFill>
              </a:ln>
              <a:effectLst/>
            </c:spPr>
          </c:dPt>
          <c:dPt>
            <c:idx val="14"/>
            <c:bubble3D val="0"/>
            <c:spPr>
              <a:solidFill>
                <a:srgbClr val="CC99FF"/>
              </a:solidFill>
              <a:ln w="19050">
                <a:solidFill>
                  <a:schemeClr val="lt1"/>
                </a:solidFill>
              </a:ln>
              <a:effectLst/>
            </c:spPr>
          </c:dPt>
          <c:dPt>
            <c:idx val="15"/>
            <c:bubble3D val="0"/>
            <c:spPr>
              <a:solidFill>
                <a:srgbClr val="0070C0"/>
              </a:solidFill>
              <a:ln w="19050">
                <a:solidFill>
                  <a:schemeClr val="lt1"/>
                </a:solidFill>
              </a:ln>
              <a:effectLst/>
            </c:spPr>
          </c:dPt>
          <c:dPt>
            <c:idx val="16"/>
            <c:bubble3D val="0"/>
            <c:spPr>
              <a:solidFill>
                <a:srgbClr val="C00000"/>
              </a:solidFill>
              <a:ln w="19050">
                <a:solidFill>
                  <a:schemeClr val="lt1"/>
                </a:solidFill>
              </a:ln>
              <a:effectLst/>
            </c:spPr>
          </c:dPt>
          <c:dPt>
            <c:idx val="17"/>
            <c:bubble3D val="0"/>
            <c:spPr>
              <a:solidFill>
                <a:srgbClr val="FF3399"/>
              </a:solidFill>
              <a:ln w="19050">
                <a:solidFill>
                  <a:schemeClr val="lt1"/>
                </a:solidFill>
              </a:ln>
              <a:effectLst/>
            </c:spPr>
          </c:dPt>
          <c:dPt>
            <c:idx val="18"/>
            <c:bubble3D val="0"/>
            <c:spPr>
              <a:solidFill>
                <a:srgbClr val="66FFFF"/>
              </a:solidFill>
              <a:ln w="19050">
                <a:solidFill>
                  <a:schemeClr val="lt1"/>
                </a:solidFill>
              </a:ln>
              <a:effectLst/>
            </c:spPr>
          </c:dPt>
          <c:dPt>
            <c:idx val="19"/>
            <c:bubble3D val="0"/>
            <c:spPr>
              <a:solidFill>
                <a:srgbClr val="00B05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E3B77B71-8BFE-4537-A469-266DBA66558C}" type="CELLRANGE">
                      <a:rPr lang="en-US"/>
                      <a:pPr/>
                      <a:t>[CELLRANGE]</a:t>
                    </a:fld>
                    <a:r>
                      <a:rPr lang="en-US" baseline="0"/>
                      <a:t> </a:t>
                    </a:r>
                    <a:fld id="{EF700C10-D95A-4C42-BF89-18D4F6576758}" type="CATEGORYNAME">
                      <a:rPr lang="en-US" baseline="0"/>
                      <a:pPr/>
                      <a:t>[CATEGORY NAME]</a:t>
                    </a:fld>
                    <a:r>
                      <a:rPr lang="en-US" baseline="0"/>
                      <a:t> </a:t>
                    </a:r>
                    <a:fld id="{42A459CF-987F-4EF2-B2DA-B46697FCF00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BE91FCF2-D4CA-4E36-A454-042B83325638}" type="CATEGORYNAME">
                      <a:rPr lang="en-US" baseline="0"/>
                      <a:pPr/>
                      <a:t>[CATEGORY NAME]</a:t>
                    </a:fld>
                    <a:r>
                      <a:rPr lang="en-US" baseline="0"/>
                      <a:t> </a:t>
                    </a:r>
                    <a:fld id="{6313FAD3-4B8A-46EC-B962-9B0CC1D4DC0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
              <c:layout/>
              <c:tx>
                <c:rich>
                  <a:bodyPr/>
                  <a:lstStyle/>
                  <a:p>
                    <a:fld id="{A6F625E0-6E9A-41A7-AB7E-93D2309D9217}" type="CELLRANGE">
                      <a:rPr lang="en-US"/>
                      <a:pPr/>
                      <a:t>[CELLRANGE]</a:t>
                    </a:fld>
                    <a:r>
                      <a:rPr lang="en-US" baseline="0"/>
                      <a:t> </a:t>
                    </a:r>
                    <a:fld id="{5007DFAB-6B3E-4440-9EAA-0315F0EEB2DA}" type="CATEGORYNAME">
                      <a:rPr lang="en-US" baseline="0"/>
                      <a:pPr/>
                      <a:t>[CATEGORY NAME]</a:t>
                    </a:fld>
                    <a:r>
                      <a:rPr lang="en-US" baseline="0"/>
                      <a:t> </a:t>
                    </a:r>
                    <a:fld id="{F997D855-A3AD-4D2B-A9A8-2C4472F2983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A427DF68-29C8-417A-ADB4-F3B977C8EE4B}" type="CELLRANGE">
                      <a:rPr lang="en-US"/>
                      <a:pPr/>
                      <a:t>[CELLRANGE]</a:t>
                    </a:fld>
                    <a:r>
                      <a:rPr lang="en-US" baseline="0"/>
                      <a:t> </a:t>
                    </a:r>
                    <a:fld id="{C85691CA-40A8-41E5-A80E-CEEF03DB4C53}" type="CATEGORYNAME">
                      <a:rPr lang="en-US" baseline="0"/>
                      <a:pPr/>
                      <a:t>[CATEGORY NAME]</a:t>
                    </a:fld>
                    <a:r>
                      <a:rPr lang="en-US" baseline="0"/>
                      <a:t> </a:t>
                    </a:r>
                    <a:fld id="{CBC354B6-BBBE-41D1-AEC3-40080C97013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E59D6CBA-3724-46DA-815D-C9EDD7A45AE0}" type="CELLRANGE">
                      <a:rPr lang="en-US"/>
                      <a:pPr/>
                      <a:t>[CELLRANGE]</a:t>
                    </a:fld>
                    <a:r>
                      <a:rPr lang="en-US" baseline="0"/>
                      <a:t> </a:t>
                    </a:r>
                    <a:fld id="{8DA4A5B6-53D0-452E-9BB1-5C365A60FC4E}" type="CATEGORYNAME">
                      <a:rPr lang="en-US" baseline="0"/>
                      <a:pPr/>
                      <a:t>[CATEGORY NAME]</a:t>
                    </a:fld>
                    <a:r>
                      <a:rPr lang="en-US" baseline="0"/>
                      <a:t> </a:t>
                    </a:r>
                    <a:fld id="{AF5B302E-25E8-4D81-A6CF-09D0BF6D2BC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8C6DCECF-654E-4105-A732-04580CACD946}" type="CELLRANGE">
                      <a:rPr lang="en-US"/>
                      <a:pPr/>
                      <a:t>[CELLRANGE]</a:t>
                    </a:fld>
                    <a:r>
                      <a:rPr lang="en-US" baseline="0"/>
                      <a:t> </a:t>
                    </a:r>
                    <a:fld id="{835AD24A-2F8F-4DAB-8847-E02F4972F0C4}" type="CATEGORYNAME">
                      <a:rPr lang="en-US" baseline="0"/>
                      <a:pPr/>
                      <a:t>[CATEGORY NAME]</a:t>
                    </a:fld>
                    <a:r>
                      <a:rPr lang="en-US" baseline="0"/>
                      <a:t> </a:t>
                    </a:r>
                    <a:fld id="{9B38EBA2-3D8E-47CF-8125-CA18CB36A4F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F9281677-8740-4024-926C-87586341E821}" type="CELLRANGE">
                      <a:rPr lang="en-US"/>
                      <a:pPr/>
                      <a:t>[CELLRANGE]</a:t>
                    </a:fld>
                    <a:r>
                      <a:rPr lang="en-US" baseline="0"/>
                      <a:t> </a:t>
                    </a:r>
                    <a:fld id="{468782B5-833F-49BB-9317-A3C450A2DBA2}" type="CATEGORYNAME">
                      <a:rPr lang="en-US" baseline="0"/>
                      <a:pPr/>
                      <a:t>[CATEGORY NAME]</a:t>
                    </a:fld>
                    <a:r>
                      <a:rPr lang="en-US" baseline="0"/>
                      <a:t> </a:t>
                    </a:r>
                    <a:fld id="{7396A636-9FF7-4C6C-B1D6-A487F694DAE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68917A89-3572-4612-A5FB-6B89D244D664}" type="CELLRANGE">
                      <a:rPr lang="en-US"/>
                      <a:pPr/>
                      <a:t>[CELLRANGE]</a:t>
                    </a:fld>
                    <a:r>
                      <a:rPr lang="en-US" baseline="0"/>
                      <a:t> </a:t>
                    </a:r>
                    <a:fld id="{E9162861-F7A8-423D-83F2-F459ACD74BDD}" type="CATEGORYNAME">
                      <a:rPr lang="en-US" baseline="0"/>
                      <a:pPr/>
                      <a:t>[CATEGORY NAME]</a:t>
                    </a:fld>
                    <a:r>
                      <a:rPr lang="en-US" baseline="0"/>
                      <a:t> </a:t>
                    </a:r>
                    <a:fld id="{BBF25E14-4019-469E-B772-DC084C0CC9F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C519C6F2-A081-4231-98D6-7BEB7DF5DA87}" type="CELLRANGE">
                      <a:rPr lang="en-US"/>
                      <a:pPr/>
                      <a:t>[CELLRANGE]</a:t>
                    </a:fld>
                    <a:r>
                      <a:rPr lang="en-US" baseline="0"/>
                      <a:t> </a:t>
                    </a:r>
                    <a:fld id="{97763CEC-47D2-4532-9566-F76ADD9BED1D}" type="CATEGORYNAME">
                      <a:rPr lang="en-US" baseline="0"/>
                      <a:pPr/>
                      <a:t>[CATEGORY NAME]</a:t>
                    </a:fld>
                    <a:r>
                      <a:rPr lang="en-US" baseline="0"/>
                      <a:t> </a:t>
                    </a:r>
                    <a:fld id="{65152CE3-918A-472B-B005-C06E924A8F3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8DC6D709-2A16-4009-8620-5882016D9D51}" type="CELLRANGE">
                      <a:rPr lang="en-US"/>
                      <a:pPr/>
                      <a:t>[CELLRANGE]</a:t>
                    </a:fld>
                    <a:r>
                      <a:rPr lang="en-US" baseline="0"/>
                      <a:t> </a:t>
                    </a:r>
                    <a:fld id="{8AC975F6-4683-4A35-8C3F-0CF531F98F57}" type="CATEGORYNAME">
                      <a:rPr lang="en-US" baseline="0"/>
                      <a:pPr/>
                      <a:t>[CATEGORY NAME]</a:t>
                    </a:fld>
                    <a:r>
                      <a:rPr lang="en-US" baseline="0"/>
                      <a:t> </a:t>
                    </a:r>
                    <a:fld id="{5A0B26C6-F3A1-4E28-997D-520600A2F9F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manualLayout>
                  <c:x val="1.1451197663389591E-2"/>
                  <c:y val="1.7707101297652478E-2"/>
                </c:manualLayout>
              </c:layout>
              <c:tx>
                <c:rich>
                  <a:bodyPr/>
                  <a:lstStyle/>
                  <a:p>
                    <a:fld id="{C1741E3E-2779-462A-BF1B-13BEA7A0F663}" type="CELLRANGE">
                      <a:rPr lang="en-US" baseline="0"/>
                      <a:pPr/>
                      <a:t>[CELLRANGE]</a:t>
                    </a:fld>
                    <a:r>
                      <a:rPr lang="en-US" baseline="0"/>
                      <a:t> </a:t>
                    </a:r>
                    <a:fld id="{33A9D5A5-4E01-46FC-B676-19BA2A1D7193}" type="CATEGORYNAME">
                      <a:rPr lang="en-US" baseline="0"/>
                      <a:pPr/>
                      <a:t>[CATEGORY NAME]</a:t>
                    </a:fld>
                    <a:r>
                      <a:rPr lang="en-US" baseline="0"/>
                      <a:t> </a:t>
                    </a:r>
                    <a:fld id="{6EF40CE3-43A8-45B0-94DC-C3DB4488F0E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1"/>
              <c:layout>
                <c:manualLayout>
                  <c:x val="-6.2725945107722026E-3"/>
                  <c:y val="9.3077106620413023E-3"/>
                </c:manualLayout>
              </c:layout>
              <c:tx>
                <c:rich>
                  <a:bodyPr/>
                  <a:lstStyle/>
                  <a:p>
                    <a:fld id="{5A33E079-34E3-4598-9D44-B7E7FAB2A3EA}" type="CELLRANGE">
                      <a:rPr lang="en-US" baseline="0"/>
                      <a:pPr/>
                      <a:t>[CELLRANGE]</a:t>
                    </a:fld>
                    <a:r>
                      <a:rPr lang="en-US" baseline="0"/>
                      <a:t> </a:t>
                    </a:r>
                    <a:fld id="{A07A706B-9F5C-479A-B621-75F8CACF5AFD}" type="CATEGORYNAME">
                      <a:rPr lang="en-US" baseline="0"/>
                      <a:pPr/>
                      <a:t>[CATEGORY NAME]</a:t>
                    </a:fld>
                    <a:r>
                      <a:rPr lang="en-US" baseline="0"/>
                      <a:t> </a:t>
                    </a:r>
                    <a:fld id="{22F08DCC-4D1C-4380-8E81-5973B43995D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2"/>
              <c:layout/>
              <c:tx>
                <c:rich>
                  <a:bodyPr/>
                  <a:lstStyle/>
                  <a:p>
                    <a:fld id="{73CB3B8C-9EA6-4FD9-97F2-8680E2FBD123}" type="CELLRANGE">
                      <a:rPr lang="en-US"/>
                      <a:pPr/>
                      <a:t>[CELLRANGE]</a:t>
                    </a:fld>
                    <a:r>
                      <a:rPr lang="en-US" baseline="0"/>
                      <a:t> </a:t>
                    </a:r>
                    <a:fld id="{117B789A-D8DE-45CE-930B-353486399EF9}" type="CATEGORYNAME">
                      <a:rPr lang="en-US" baseline="0"/>
                      <a:pPr/>
                      <a:t>[CATEGORY NAME]</a:t>
                    </a:fld>
                    <a:r>
                      <a:rPr lang="en-US" baseline="0"/>
                      <a:t> </a:t>
                    </a:r>
                    <a:fld id="{B330A293-E3E1-4C30-9461-187BD84AE46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58766170-07AF-47AC-9EFF-E93CD0361151}" type="CELLRANGE">
                      <a:rPr lang="en-US"/>
                      <a:pPr/>
                      <a:t>[CELLRANGE]</a:t>
                    </a:fld>
                    <a:r>
                      <a:rPr lang="en-US" baseline="0"/>
                      <a:t> </a:t>
                    </a:r>
                    <a:fld id="{14A623CB-087D-4BEE-8937-B377EF909649}" type="CATEGORYNAME">
                      <a:rPr lang="en-US" baseline="0"/>
                      <a:pPr/>
                      <a:t>[CATEGORY NAME]</a:t>
                    </a:fld>
                    <a:r>
                      <a:rPr lang="en-US" baseline="0"/>
                      <a:t> </a:t>
                    </a:r>
                    <a:fld id="{8B34C94A-EFA4-4923-AD0F-8EE803DA21B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EBA04F3A-E2BC-4D73-8F2F-BD3D4B7838E7}" type="CELLRANGE">
                      <a:rPr lang="en-US"/>
                      <a:pPr/>
                      <a:t>[CELLRANGE]</a:t>
                    </a:fld>
                    <a:r>
                      <a:rPr lang="en-US" baseline="0"/>
                      <a:t> </a:t>
                    </a:r>
                    <a:fld id="{3966D712-04E3-406E-AE32-4038D38CE916}" type="CATEGORYNAME">
                      <a:rPr lang="en-US" baseline="0"/>
                      <a:pPr/>
                      <a:t>[CATEGORY NAME]</a:t>
                    </a:fld>
                    <a:r>
                      <a:rPr lang="en-US" baseline="0"/>
                      <a:t> </a:t>
                    </a:r>
                    <a:fld id="{9E1753DA-FF84-4024-B37B-088449CA1BB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489A7EB6-9DFB-451E-9DC7-8B3002B338B3}" type="CELLRANGE">
                      <a:rPr lang="en-US"/>
                      <a:pPr/>
                      <a:t>[CELLRANGE]</a:t>
                    </a:fld>
                    <a:r>
                      <a:rPr lang="en-US" baseline="0"/>
                      <a:t> </a:t>
                    </a:r>
                    <a:fld id="{0F3F6021-C349-4147-B160-FFF996342EF7}" type="CATEGORYNAME">
                      <a:rPr lang="en-US" baseline="0"/>
                      <a:pPr/>
                      <a:t>[CATEGORY NAME]</a:t>
                    </a:fld>
                    <a:r>
                      <a:rPr lang="en-US" baseline="0"/>
                      <a:t> </a:t>
                    </a:r>
                    <a:fld id="{6A207952-9109-4E08-94AD-4C6AB30C8B9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4068255E-133B-4241-981B-FCB9B64B6E73}" type="CELLRANGE">
                      <a:rPr lang="en-US"/>
                      <a:pPr/>
                      <a:t>[CELLRANGE]</a:t>
                    </a:fld>
                    <a:r>
                      <a:rPr lang="en-US" baseline="0"/>
                      <a:t> </a:t>
                    </a:r>
                    <a:fld id="{E1A05696-2C95-4F1C-8F0D-850707BE0D77}" type="CATEGORYNAME">
                      <a:rPr lang="en-US" baseline="0"/>
                      <a:pPr/>
                      <a:t>[CATEGORY NAME]</a:t>
                    </a:fld>
                    <a:r>
                      <a:rPr lang="en-US" baseline="0"/>
                      <a:t> </a:t>
                    </a:r>
                    <a:fld id="{E540DAF2-2630-4180-8D7A-8238EB538D7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A134A24F-978C-443F-BAEC-D1B8ED0E4663}" type="CELLRANGE">
                      <a:rPr lang="en-US"/>
                      <a:pPr/>
                      <a:t>[CELLRANGE]</a:t>
                    </a:fld>
                    <a:r>
                      <a:rPr lang="en-US" baseline="0"/>
                      <a:t> </a:t>
                    </a:r>
                    <a:fld id="{D65FCF0A-3D40-4016-905C-4DD88DCFC0E5}" type="CATEGORYNAME">
                      <a:rPr lang="en-US" baseline="0"/>
                      <a:pPr/>
                      <a:t>[CATEGORY NAME]</a:t>
                    </a:fld>
                    <a:r>
                      <a:rPr lang="en-US" baseline="0"/>
                      <a:t> </a:t>
                    </a:r>
                    <a:fld id="{6B6533E1-2BB3-44EF-8BF5-449855AA133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E507FB17-0B2D-45A3-B71F-B14A3EB2CE02}" type="CELLRANGE">
                      <a:rPr lang="en-US"/>
                      <a:pPr/>
                      <a:t>[CELLRANGE]</a:t>
                    </a:fld>
                    <a:r>
                      <a:rPr lang="en-US" baseline="0"/>
                      <a:t> </a:t>
                    </a:r>
                    <a:fld id="{21CF90F7-F66D-4871-83D4-9C5EDC4164D9}" type="CATEGORYNAME">
                      <a:rPr lang="en-US" baseline="0"/>
                      <a:pPr/>
                      <a:t>[CATEGORY NAME]</a:t>
                    </a:fld>
                    <a:r>
                      <a:rPr lang="en-US" baseline="0"/>
                      <a:t> </a:t>
                    </a:r>
                    <a:fld id="{C64EB0BB-7150-47E2-B657-6D6B0184544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0BB49411-1DCB-4381-A50F-CFC0A9876C5A}" type="CELLRANGE">
                      <a:rPr lang="en-US"/>
                      <a:pPr/>
                      <a:t>[CELLRANGE]</a:t>
                    </a:fld>
                    <a:r>
                      <a:rPr lang="en-US" baseline="0"/>
                      <a:t> </a:t>
                    </a:r>
                    <a:fld id="{BE25F646-F3BF-4E6B-8A4F-DCED888C8D76}" type="CATEGORYNAME">
                      <a:rPr lang="en-US" baseline="0"/>
                      <a:pPr/>
                      <a:t>[CATEGORY NAME]</a:t>
                    </a:fld>
                    <a:r>
                      <a:rPr lang="en-US" baseline="0"/>
                      <a:t> </a:t>
                    </a:r>
                    <a:fld id="{7344F6A7-D552-4BD4-97EF-34AD16F1CF5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6F37F0F6-806E-444F-98A5-EF1DB878E159}" type="CELLRANGE">
                      <a:rPr lang="en-US"/>
                      <a:pPr/>
                      <a:t>[CELLRANGE]</a:t>
                    </a:fld>
                    <a:r>
                      <a:rPr lang="en-US" baseline="0"/>
                      <a:t> </a:t>
                    </a:r>
                    <a:fld id="{2139B874-E115-4300-9E93-784764575915}" type="CATEGORYNAME">
                      <a:rPr lang="en-US" baseline="0"/>
                      <a:pPr/>
                      <a:t>[CATEGORY NAME]</a:t>
                    </a:fld>
                    <a:r>
                      <a:rPr lang="en-US" baseline="0"/>
                      <a:t> </a:t>
                    </a:r>
                    <a:fld id="{3397A96F-6827-48F3-AE0B-7FD943A0579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Infects_15-19'!$N$41:$N$61</c:f>
              <c:strCache>
                <c:ptCount val="21"/>
                <c:pt idx="0">
                  <c:v>South Africa</c:v>
                </c:pt>
                <c:pt idx="1">
                  <c:v>Nigeria</c:v>
                </c:pt>
                <c:pt idx="2">
                  <c:v>Kenya</c:v>
                </c:pt>
                <c:pt idx="3">
                  <c:v>India</c:v>
                </c:pt>
                <c:pt idx="4">
                  <c:v>Indonesia</c:v>
                </c:pt>
                <c:pt idx="5">
                  <c:v>Uganda</c:v>
                </c:pt>
                <c:pt idx="6">
                  <c:v>Mozambique</c:v>
                </c:pt>
                <c:pt idx="7">
                  <c:v>Brazil</c:v>
                </c:pt>
                <c:pt idx="8">
                  <c:v>United States of America</c:v>
                </c:pt>
                <c:pt idx="9">
                  <c:v>Zambia</c:v>
                </c:pt>
                <c:pt idx="10">
                  <c:v>Zimbabwe</c:v>
                </c:pt>
                <c:pt idx="11">
                  <c:v>United Republic of Tanzania</c:v>
                </c:pt>
                <c:pt idx="12">
                  <c:v>Cameroon</c:v>
                </c:pt>
                <c:pt idx="13">
                  <c:v>Russian Federation</c:v>
                </c:pt>
                <c:pt idx="14">
                  <c:v>Malawi</c:v>
                </c:pt>
                <c:pt idx="15">
                  <c:v>Ethiopia</c:v>
                </c:pt>
                <c:pt idx="16">
                  <c:v>Angola</c:v>
                </c:pt>
                <c:pt idx="17">
                  <c:v>Myanmar</c:v>
                </c:pt>
                <c:pt idx="18">
                  <c:v>Viet Nam</c:v>
                </c:pt>
                <c:pt idx="19">
                  <c:v>Côte d’Ivoire</c:v>
                </c:pt>
                <c:pt idx="20">
                  <c:v>Rest of World</c:v>
                </c:pt>
              </c:strCache>
            </c:strRef>
          </c:cat>
          <c:val>
            <c:numRef>
              <c:f>'New Infects_15-19'!$O$41:$O$61</c:f>
              <c:numCache>
                <c:formatCode>_(* #,##0_);_(* \(#,##0\);_(* "-"??_);_(@_)</c:formatCode>
                <c:ptCount val="21"/>
                <c:pt idx="0">
                  <c:v>59206.34</c:v>
                </c:pt>
                <c:pt idx="1">
                  <c:v>20741.330000000002</c:v>
                </c:pt>
                <c:pt idx="2">
                  <c:v>17997.27</c:v>
                </c:pt>
                <c:pt idx="3">
                  <c:v>17552</c:v>
                </c:pt>
                <c:pt idx="4">
                  <c:v>15164.86</c:v>
                </c:pt>
                <c:pt idx="5">
                  <c:v>9555.17</c:v>
                </c:pt>
                <c:pt idx="6">
                  <c:v>9364.41</c:v>
                </c:pt>
                <c:pt idx="7">
                  <c:v>7567.72</c:v>
                </c:pt>
                <c:pt idx="8">
                  <c:v>7532.28</c:v>
                </c:pt>
                <c:pt idx="9">
                  <c:v>6756.9</c:v>
                </c:pt>
                <c:pt idx="10">
                  <c:v>6401.04</c:v>
                </c:pt>
                <c:pt idx="11">
                  <c:v>5458.23</c:v>
                </c:pt>
                <c:pt idx="12">
                  <c:v>4094.33</c:v>
                </c:pt>
                <c:pt idx="13">
                  <c:v>3770.12</c:v>
                </c:pt>
                <c:pt idx="14">
                  <c:v>3021.7</c:v>
                </c:pt>
                <c:pt idx="15">
                  <c:v>2849.19</c:v>
                </c:pt>
                <c:pt idx="16">
                  <c:v>2482.12</c:v>
                </c:pt>
                <c:pt idx="17">
                  <c:v>2479.27</c:v>
                </c:pt>
                <c:pt idx="18">
                  <c:v>2453.61</c:v>
                </c:pt>
                <c:pt idx="19">
                  <c:v>2022.78</c:v>
                </c:pt>
                <c:pt idx="20">
                  <c:v>44853.827599999997</c:v>
                </c:pt>
              </c:numCache>
            </c:numRef>
          </c:val>
          <c:extLst>
            <c:ext xmlns:c15="http://schemas.microsoft.com/office/drawing/2012/chart" uri="{02D57815-91ED-43cb-92C2-25804820EDAC}">
              <c15:datalabelsRange>
                <c15:f>'New Infects_15-19'!$P$41:$P$61</c15:f>
                <c15:dlblRangeCache>
                  <c:ptCount val="21"/>
                  <c:pt idx="0">
                    <c:v> 59,000 </c:v>
                  </c:pt>
                  <c:pt idx="1">
                    <c:v> 21,000 </c:v>
                  </c:pt>
                  <c:pt idx="2">
                    <c:v> 18,000 </c:v>
                  </c:pt>
                  <c:pt idx="4">
                    <c:v> 15,000 </c:v>
                  </c:pt>
                  <c:pt idx="5">
                    <c:v> 9,600 </c:v>
                  </c:pt>
                  <c:pt idx="6">
                    <c:v> 9,400 </c:v>
                  </c:pt>
                  <c:pt idx="7">
                    <c:v> 7,600 </c:v>
                  </c:pt>
                  <c:pt idx="9">
                    <c:v> 6,800 </c:v>
                  </c:pt>
                  <c:pt idx="10">
                    <c:v> 6,400 </c:v>
                  </c:pt>
                  <c:pt idx="11">
                    <c:v> 5,500 </c:v>
                  </c:pt>
                  <c:pt idx="12">
                    <c:v> 4,100 </c:v>
                  </c:pt>
                  <c:pt idx="14">
                    <c:v> 3,000 </c:v>
                  </c:pt>
                  <c:pt idx="16">
                    <c:v> 2,500 </c:v>
                  </c:pt>
                  <c:pt idx="17">
                    <c:v> 2,500 </c:v>
                  </c:pt>
                  <c:pt idx="18">
                    <c:v> 2,500 </c:v>
                  </c:pt>
                  <c:pt idx="19">
                    <c:v> 2,000 </c:v>
                  </c:pt>
                  <c:pt idx="20">
                    <c:v> 45,000 </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2000</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dPt>
            <c:idx val="0"/>
            <c:bubble3D val="0"/>
            <c:spPr>
              <a:solidFill>
                <a:srgbClr val="FFC000"/>
              </a:solidFill>
              <a:ln w="19050">
                <a:solidFill>
                  <a:schemeClr val="lt1"/>
                </a:solidFill>
              </a:ln>
              <a:effectLst/>
            </c:spPr>
          </c:dPt>
          <c:dPt>
            <c:idx val="1"/>
            <c:bubble3D val="0"/>
            <c:spPr>
              <a:solidFill>
                <a:srgbClr val="FF0000"/>
              </a:solidFill>
              <a:ln w="19050">
                <a:solidFill>
                  <a:schemeClr val="lt1"/>
                </a:solidFill>
              </a:ln>
              <a:effectLst/>
            </c:spPr>
          </c:dPt>
          <c:dPt>
            <c:idx val="2"/>
            <c:bubble3D val="0"/>
            <c:spPr>
              <a:solidFill>
                <a:srgbClr val="FF0066"/>
              </a:solidFill>
              <a:ln w="19050">
                <a:solidFill>
                  <a:schemeClr val="lt1"/>
                </a:solidFill>
              </a:ln>
              <a:effectLst/>
            </c:spPr>
          </c:dPt>
          <c:dPt>
            <c:idx val="3"/>
            <c:bubble3D val="0"/>
            <c:spPr>
              <a:solidFill>
                <a:srgbClr val="66FFFF"/>
              </a:solidFill>
              <a:ln w="19050">
                <a:solidFill>
                  <a:schemeClr val="lt1"/>
                </a:solidFill>
              </a:ln>
              <a:effectLst/>
            </c:spPr>
          </c:dPt>
          <c:dPt>
            <c:idx val="4"/>
            <c:bubble3D val="0"/>
            <c:spPr>
              <a:solidFill>
                <a:srgbClr val="FFFF00"/>
              </a:solidFill>
              <a:ln w="19050">
                <a:solidFill>
                  <a:schemeClr val="lt1"/>
                </a:solidFill>
              </a:ln>
              <a:effectLst/>
            </c:spPr>
          </c:dPt>
          <c:dPt>
            <c:idx val="5"/>
            <c:bubble3D val="0"/>
            <c:spPr>
              <a:solidFill>
                <a:srgbClr val="00B050"/>
              </a:solidFill>
              <a:ln w="19050">
                <a:solidFill>
                  <a:schemeClr val="lt1"/>
                </a:solidFill>
              </a:ln>
              <a:effectLst/>
            </c:spPr>
          </c:dPt>
          <c:dPt>
            <c:idx val="6"/>
            <c:bubble3D val="0"/>
            <c:spPr>
              <a:solidFill>
                <a:srgbClr val="0070C0"/>
              </a:solidFill>
              <a:ln w="19050">
                <a:solidFill>
                  <a:schemeClr val="lt1"/>
                </a:solidFill>
              </a:ln>
              <a:effectLst/>
            </c:spPr>
          </c:dPt>
          <c:dPt>
            <c:idx val="7"/>
            <c:bubble3D val="0"/>
            <c:spPr>
              <a:solidFill>
                <a:srgbClr val="CC99FF"/>
              </a:solidFill>
              <a:ln w="19050">
                <a:solidFill>
                  <a:schemeClr val="lt1"/>
                </a:solidFill>
              </a:ln>
              <a:effectLst/>
            </c:spPr>
          </c:dPt>
          <c:dPt>
            <c:idx val="8"/>
            <c:bubble3D val="0"/>
            <c:spPr>
              <a:solidFill>
                <a:srgbClr val="00B0F0"/>
              </a:solidFill>
              <a:ln w="19050">
                <a:solidFill>
                  <a:schemeClr val="lt1"/>
                </a:solidFill>
              </a:ln>
              <a:effectLst/>
            </c:spPr>
          </c:dPt>
          <c:dPt>
            <c:idx val="9"/>
            <c:bubble3D val="0"/>
            <c:spPr>
              <a:solidFill>
                <a:srgbClr val="FF3399"/>
              </a:solidFill>
              <a:ln w="19050">
                <a:solidFill>
                  <a:schemeClr val="lt1"/>
                </a:solidFill>
              </a:ln>
              <a:effectLst/>
            </c:spPr>
          </c:dPt>
          <c:dPt>
            <c:idx val="10"/>
            <c:bubble3D val="0"/>
            <c:spPr>
              <a:solidFill>
                <a:srgbClr val="92D050"/>
              </a:solidFill>
              <a:ln w="19050">
                <a:solidFill>
                  <a:schemeClr val="lt1"/>
                </a:solidFill>
              </a:ln>
              <a:effectLst/>
            </c:spPr>
          </c:dPt>
          <c:dPt>
            <c:idx val="11"/>
            <c:bubble3D val="0"/>
            <c:spPr>
              <a:solidFill>
                <a:srgbClr val="FFFF00"/>
              </a:solidFill>
              <a:ln w="19050">
                <a:solidFill>
                  <a:schemeClr val="lt1"/>
                </a:solidFill>
              </a:ln>
              <a:effectLst/>
            </c:spPr>
          </c:dPt>
          <c:dPt>
            <c:idx val="12"/>
            <c:bubble3D val="0"/>
            <c:spPr>
              <a:solidFill>
                <a:srgbClr val="7030A0"/>
              </a:solidFill>
              <a:ln w="19050">
                <a:solidFill>
                  <a:schemeClr val="lt1"/>
                </a:solidFill>
              </a:ln>
              <a:effectLst/>
            </c:spPr>
          </c:dPt>
          <c:dPt>
            <c:idx val="13"/>
            <c:bubble3D val="0"/>
            <c:spPr>
              <a:solidFill>
                <a:srgbClr val="0070C0"/>
              </a:solidFill>
              <a:ln w="19050">
                <a:solidFill>
                  <a:schemeClr val="lt1"/>
                </a:solidFill>
              </a:ln>
              <a:effectLst/>
            </c:spPr>
          </c:dPt>
          <c:dPt>
            <c:idx val="14"/>
            <c:bubble3D val="0"/>
            <c:spPr>
              <a:solidFill>
                <a:srgbClr val="F4B084"/>
              </a:solidFill>
              <a:ln w="19050">
                <a:solidFill>
                  <a:schemeClr val="lt1"/>
                </a:solidFill>
              </a:ln>
              <a:effectLst/>
            </c:spPr>
          </c:dPt>
          <c:dPt>
            <c:idx val="15"/>
            <c:bubble3D val="0"/>
            <c:spPr>
              <a:solidFill>
                <a:srgbClr val="66FFFF"/>
              </a:solidFill>
              <a:ln w="19050">
                <a:solidFill>
                  <a:schemeClr val="lt1"/>
                </a:solidFill>
              </a:ln>
              <a:effectLst/>
            </c:spPr>
          </c:dPt>
          <c:dPt>
            <c:idx val="16"/>
            <c:bubble3D val="0"/>
            <c:spPr>
              <a:solidFill>
                <a:srgbClr val="FFC000"/>
              </a:solidFill>
              <a:ln w="19050">
                <a:solidFill>
                  <a:schemeClr val="lt1"/>
                </a:solidFill>
              </a:ln>
              <a:effectLst/>
            </c:spPr>
          </c:dPt>
          <c:dPt>
            <c:idx val="17"/>
            <c:bubble3D val="0"/>
            <c:spPr>
              <a:solidFill>
                <a:srgbClr val="969696"/>
              </a:solidFill>
              <a:ln w="19050">
                <a:solidFill>
                  <a:schemeClr val="lt1"/>
                </a:solidFill>
              </a:ln>
              <a:effectLst/>
            </c:spPr>
          </c:dPt>
          <c:dPt>
            <c:idx val="18"/>
            <c:bubble3D val="0"/>
            <c:spPr>
              <a:solidFill>
                <a:srgbClr val="FFCCFF"/>
              </a:solidFill>
              <a:ln w="19050">
                <a:solidFill>
                  <a:schemeClr val="lt1"/>
                </a:solidFill>
              </a:ln>
              <a:effectLst/>
            </c:spPr>
          </c:dPt>
          <c:dPt>
            <c:idx val="19"/>
            <c:bubble3D val="0"/>
            <c:spPr>
              <a:solidFill>
                <a:srgbClr val="00B0F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68620CC3-FA67-4C8A-9922-BFB571A09264}" type="CELLRANGE">
                      <a:rPr lang="en-US"/>
                      <a:pPr/>
                      <a:t>[CELLRANGE]</a:t>
                    </a:fld>
                    <a:r>
                      <a:rPr lang="en-US" baseline="0"/>
                      <a:t> </a:t>
                    </a:r>
                    <a:fld id="{FCED5559-0715-4DA7-AAAB-02EF2C2F00B9}" type="CATEGORYNAME">
                      <a:rPr lang="en-US" baseline="0"/>
                      <a:pPr/>
                      <a:t>[CATEGORY NAME]</a:t>
                    </a:fld>
                    <a:r>
                      <a:rPr lang="en-US" baseline="0"/>
                      <a:t> </a:t>
                    </a:r>
                    <a:fld id="{EC6295C3-7B01-41EF-AF2A-3309B29E826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EF11DC03-6757-4CBD-81C0-27A30C30A0BC}" type="CELLRANGE">
                      <a:rPr lang="en-US"/>
                      <a:pPr/>
                      <a:t>[CELLRANGE]</a:t>
                    </a:fld>
                    <a:r>
                      <a:rPr lang="en-US" baseline="0"/>
                      <a:t> </a:t>
                    </a:r>
                    <a:fld id="{CED939BE-CE50-47E4-864C-7E5E7EE9BCEE}" type="CATEGORYNAME">
                      <a:rPr lang="en-US" baseline="0"/>
                      <a:pPr/>
                      <a:t>[CATEGORY NAME]</a:t>
                    </a:fld>
                    <a:r>
                      <a:rPr lang="en-US" baseline="0"/>
                      <a:t> </a:t>
                    </a:r>
                    <a:fld id="{FA201AF8-7ECB-40E4-8D9E-146242B889D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B009E4AB-94B8-4042-8FD5-62079EDD639B}" type="CATEGORYNAME">
                      <a:rPr lang="en-US" baseline="0"/>
                      <a:pPr/>
                      <a:t>[CATEGORY NAME]</a:t>
                    </a:fld>
                    <a:r>
                      <a:rPr lang="en-US" baseline="0"/>
                      <a:t> </a:t>
                    </a:r>
                    <a:fld id="{03451129-7854-44D7-813B-678B8D5BA3A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3"/>
              <c:layout/>
              <c:tx>
                <c:rich>
                  <a:bodyPr/>
                  <a:lstStyle/>
                  <a:p>
                    <a:fld id="{FD765E8F-B305-4674-825F-4A2774E16775}" type="CELLRANGE">
                      <a:rPr lang="en-US"/>
                      <a:pPr/>
                      <a:t>[CELLRANGE]</a:t>
                    </a:fld>
                    <a:r>
                      <a:rPr lang="en-US" baseline="0"/>
                      <a:t> </a:t>
                    </a:r>
                    <a:fld id="{26C748D4-7453-423B-8F80-A07676EAC6C3}" type="CATEGORYNAME">
                      <a:rPr lang="en-US" baseline="0"/>
                      <a:pPr/>
                      <a:t>[CATEGORY NAME]</a:t>
                    </a:fld>
                    <a:r>
                      <a:rPr lang="en-US" baseline="0"/>
                      <a:t> </a:t>
                    </a:r>
                    <a:fld id="{81F76E04-BCE6-429D-AEFC-8AD27698F13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35C9735D-ADFB-4351-AF5C-2D36981B98A3}" type="CELLRANGE">
                      <a:rPr lang="en-US"/>
                      <a:pPr/>
                      <a:t>[CELLRANGE]</a:t>
                    </a:fld>
                    <a:r>
                      <a:rPr lang="en-US" baseline="0"/>
                      <a:t> </a:t>
                    </a:r>
                    <a:fld id="{9175E98F-3B84-4CED-960D-32788D6374B3}" type="CATEGORYNAME">
                      <a:rPr lang="en-US" baseline="0"/>
                      <a:pPr/>
                      <a:t>[CATEGORY NAME]</a:t>
                    </a:fld>
                    <a:r>
                      <a:rPr lang="en-US" baseline="0"/>
                      <a:t> </a:t>
                    </a:r>
                    <a:fld id="{85F44699-6E34-454F-8FCD-EDC796ED862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49477E71-3595-4371-A053-B8ED16AF8D84}" type="CELLRANGE">
                      <a:rPr lang="en-US"/>
                      <a:pPr/>
                      <a:t>[CELLRANGE]</a:t>
                    </a:fld>
                    <a:r>
                      <a:rPr lang="en-US" baseline="0"/>
                      <a:t> </a:t>
                    </a:r>
                    <a:fld id="{5454D793-5A69-409F-BE9F-AE3ACA476CFA}" type="CATEGORYNAME">
                      <a:rPr lang="en-US" baseline="0"/>
                      <a:pPr/>
                      <a:t>[CATEGORY NAME]</a:t>
                    </a:fld>
                    <a:r>
                      <a:rPr lang="en-US" baseline="0"/>
                      <a:t> </a:t>
                    </a:r>
                    <a:fld id="{C733BB13-BFCA-4700-81DE-DFFFF03B785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49A80A64-4085-41BC-B3C1-16B5AA03F96E}" type="CELLRANGE">
                      <a:rPr lang="en-US"/>
                      <a:pPr/>
                      <a:t>[CELLRANGE]</a:t>
                    </a:fld>
                    <a:r>
                      <a:rPr lang="en-US" baseline="0"/>
                      <a:t> </a:t>
                    </a:r>
                    <a:fld id="{3C60F1AB-0BFE-4AAC-BE57-7881C659027B}" type="CATEGORYNAME">
                      <a:rPr lang="en-US" baseline="0"/>
                      <a:pPr/>
                      <a:t>[CATEGORY NAME]</a:t>
                    </a:fld>
                    <a:r>
                      <a:rPr lang="en-US" baseline="0"/>
                      <a:t> </a:t>
                    </a:r>
                    <a:fld id="{DE4DD396-D18E-48AC-B4C9-4B0DF1C89E1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AEB42C0C-0644-420F-B40E-C441FDCC62B4}" type="CELLRANGE">
                      <a:rPr lang="en-US"/>
                      <a:pPr/>
                      <a:t>[CELLRANGE]</a:t>
                    </a:fld>
                    <a:r>
                      <a:rPr lang="en-US" baseline="0"/>
                      <a:t> </a:t>
                    </a:r>
                    <a:fld id="{61A819E3-BEE0-4C57-83E9-EE835A2789FC}" type="CATEGORYNAME">
                      <a:rPr lang="en-US" baseline="0"/>
                      <a:pPr/>
                      <a:t>[CATEGORY NAME]</a:t>
                    </a:fld>
                    <a:r>
                      <a:rPr lang="en-US" baseline="0"/>
                      <a:t> </a:t>
                    </a:r>
                    <a:fld id="{6DB14EE5-66D7-40AA-9AFD-288221799AD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0947B506-0914-437C-A92A-810F1B7FB038}" type="CELLRANGE">
                      <a:rPr lang="en-US"/>
                      <a:pPr/>
                      <a:t>[CELLRANGE]</a:t>
                    </a:fld>
                    <a:r>
                      <a:rPr lang="en-US" baseline="0"/>
                      <a:t> </a:t>
                    </a:r>
                    <a:fld id="{1AD7046B-DA3F-4B63-94D3-A871ECCA434D}" type="CATEGORYNAME">
                      <a:rPr lang="en-US" baseline="0"/>
                      <a:pPr/>
                      <a:t>[CATEGORY NAME]</a:t>
                    </a:fld>
                    <a:r>
                      <a:rPr lang="en-US" baseline="0"/>
                      <a:t> </a:t>
                    </a:r>
                    <a:fld id="{D5FA99BE-F2AE-4328-801D-1A05C95A45D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C642900B-B55E-443C-B58F-0C577369633E}" type="CELLRANGE">
                      <a:rPr lang="en-US"/>
                      <a:pPr/>
                      <a:t>[CELLRANGE]</a:t>
                    </a:fld>
                    <a:r>
                      <a:rPr lang="en-US" baseline="0"/>
                      <a:t> </a:t>
                    </a:r>
                    <a:fld id="{BFAD2982-E565-400F-9E10-712D8F13627E}" type="CATEGORYNAME">
                      <a:rPr lang="en-US" baseline="0"/>
                      <a:pPr/>
                      <a:t>[CATEGORY NAME]</a:t>
                    </a:fld>
                    <a:r>
                      <a:rPr lang="en-US" baseline="0"/>
                      <a:t> </a:t>
                    </a:r>
                    <a:fld id="{F7D76A6F-8406-4DFA-A1ED-61E7C88EE85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31E282B4-10A0-41F1-A4DE-922C9AA3E39B}" type="CELLRANGE">
                      <a:rPr lang="en-US"/>
                      <a:pPr/>
                      <a:t>[CELLRANGE]</a:t>
                    </a:fld>
                    <a:r>
                      <a:rPr lang="en-US" baseline="0"/>
                      <a:t> </a:t>
                    </a:r>
                    <a:fld id="{779A5085-B8D4-45E0-A981-7308FD7C3C95}" type="CATEGORYNAME">
                      <a:rPr lang="en-US" baseline="0"/>
                      <a:pPr/>
                      <a:t>[CATEGORY NAME]</a:t>
                    </a:fld>
                    <a:r>
                      <a:rPr lang="en-US" baseline="0"/>
                      <a:t> </a:t>
                    </a:r>
                    <a:fld id="{A324DCA7-A8E2-4EA6-98ED-CD6ECACFDAB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EF146099-932A-41A5-912E-9D3F8511F2EA}" type="CELLRANGE">
                      <a:rPr lang="en-US"/>
                      <a:pPr/>
                      <a:t>[CELLRANGE]</a:t>
                    </a:fld>
                    <a:r>
                      <a:rPr lang="en-US" baseline="0"/>
                      <a:t> </a:t>
                    </a:r>
                    <a:fld id="{7FA07CE4-EDDA-4B88-B196-0D558D4A1D08}" type="CATEGORYNAME">
                      <a:rPr lang="en-US" baseline="0"/>
                      <a:pPr/>
                      <a:t>[CATEGORY NAME]</a:t>
                    </a:fld>
                    <a:r>
                      <a:rPr lang="en-US" baseline="0"/>
                      <a:t> </a:t>
                    </a:r>
                    <a:fld id="{BE0CB44D-BF84-4B40-8BB2-A47E76664EB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B33647B7-BB15-4D6D-AC68-E16DB81A6CCF}" type="CELLRANGE">
                      <a:rPr lang="en-US"/>
                      <a:pPr/>
                      <a:t>[CELLRANGE]</a:t>
                    </a:fld>
                    <a:r>
                      <a:rPr lang="en-US" baseline="0"/>
                      <a:t> </a:t>
                    </a:r>
                    <a:fld id="{D8686F37-0F06-496C-B0C1-A14658D5854F}" type="CATEGORYNAME">
                      <a:rPr lang="en-US" baseline="0"/>
                      <a:pPr/>
                      <a:t>[CATEGORY NAME]</a:t>
                    </a:fld>
                    <a:r>
                      <a:rPr lang="en-US" baseline="0"/>
                      <a:t> </a:t>
                    </a:r>
                    <a:fld id="{DA76BF1B-2A91-41CF-BDF2-CA1265D346E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manualLayout>
                  <c:x val="9.3483428639861074E-3"/>
                  <c:y val="-4.0558706385478037E-3"/>
                </c:manualLayout>
              </c:layout>
              <c:tx>
                <c:rich>
                  <a:bodyPr/>
                  <a:lstStyle/>
                  <a:p>
                    <a:fld id="{1878918E-872F-4E47-8C90-424300B6E168}" type="CELLRANGE">
                      <a:rPr lang="en-US" baseline="0"/>
                      <a:pPr/>
                      <a:t>[CELLRANGE]</a:t>
                    </a:fld>
                    <a:r>
                      <a:rPr lang="en-US" baseline="0"/>
                      <a:t> </a:t>
                    </a:r>
                    <a:fld id="{E3477BDA-CA4E-4CD9-BD43-C11732857CDD}" type="CATEGORYNAME">
                      <a:rPr lang="en-US" baseline="0"/>
                      <a:pPr/>
                      <a:t>[CATEGORY NAME]</a:t>
                    </a:fld>
                    <a:r>
                      <a:rPr lang="en-US" baseline="0"/>
                      <a:t> </a:t>
                    </a:r>
                    <a:fld id="{7D94F64F-66EB-4425-8668-A43C98703C5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4"/>
              <c:layout/>
              <c:tx>
                <c:rich>
                  <a:bodyPr/>
                  <a:lstStyle/>
                  <a:p>
                    <a:fld id="{18C63E4F-AAA3-4A5D-B3A3-7BC7803B60FA}" type="CELLRANGE">
                      <a:rPr lang="en-US"/>
                      <a:pPr/>
                      <a:t>[CELLRANGE]</a:t>
                    </a:fld>
                    <a:r>
                      <a:rPr lang="en-US" baseline="0"/>
                      <a:t> </a:t>
                    </a:r>
                    <a:fld id="{35349435-EC2E-4040-AA21-12172889F81F}" type="CATEGORYNAME">
                      <a:rPr lang="en-US" baseline="0"/>
                      <a:pPr/>
                      <a:t>[CATEGORY NAME]</a:t>
                    </a:fld>
                    <a:r>
                      <a:rPr lang="en-US" baseline="0"/>
                      <a:t> </a:t>
                    </a:r>
                    <a:fld id="{A8A9C653-6EE2-4226-B843-ACA0949A1B8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5643DC86-EF89-4E01-A299-83791F6D0BF2}" type="CELLRANGE">
                      <a:rPr lang="en-US"/>
                      <a:pPr/>
                      <a:t>[CELLRANGE]</a:t>
                    </a:fld>
                    <a:r>
                      <a:rPr lang="en-US" baseline="0"/>
                      <a:t> </a:t>
                    </a:r>
                    <a:fld id="{C7CF7771-EE79-4988-A299-88831CAC68A7}" type="CATEGORYNAME">
                      <a:rPr lang="en-US" baseline="0"/>
                      <a:pPr/>
                      <a:t>[CATEGORY NAME]</a:t>
                    </a:fld>
                    <a:r>
                      <a:rPr lang="en-US" baseline="0"/>
                      <a:t> </a:t>
                    </a:r>
                    <a:fld id="{3B68FEE9-F14F-4D26-9648-9940742B99E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7E1BA171-1BE0-40F0-8609-DB50F8920EFE}" type="CELLRANGE">
                      <a:rPr lang="en-US"/>
                      <a:pPr/>
                      <a:t>[CELLRANGE]</a:t>
                    </a:fld>
                    <a:r>
                      <a:rPr lang="en-US" baseline="0"/>
                      <a:t> </a:t>
                    </a:r>
                    <a:fld id="{FB4D3F8F-CC6C-48E1-A0BA-0C1B35083B33}" type="CATEGORYNAME">
                      <a:rPr lang="en-US" baseline="0"/>
                      <a:pPr/>
                      <a:t>[CATEGORY NAME]</a:t>
                    </a:fld>
                    <a:r>
                      <a:rPr lang="en-US" baseline="0"/>
                      <a:t> </a:t>
                    </a:r>
                    <a:fld id="{B37F7AF5-8627-4558-9325-5AC137EEBA0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CF559F57-B137-4319-9256-63621AE4B0EF}" type="CELLRANGE">
                      <a:rPr lang="en-US"/>
                      <a:pPr/>
                      <a:t>[CELLRANGE]</a:t>
                    </a:fld>
                    <a:r>
                      <a:rPr lang="en-US" baseline="0"/>
                      <a:t> </a:t>
                    </a:r>
                    <a:fld id="{1B6D70F0-CEDC-4BD3-BD8C-BC3BAF6BADA1}" type="CATEGORYNAME">
                      <a:rPr lang="en-US" baseline="0"/>
                      <a:pPr/>
                      <a:t>[CATEGORY NAME]</a:t>
                    </a:fld>
                    <a:r>
                      <a:rPr lang="en-US" baseline="0"/>
                      <a:t> </a:t>
                    </a:r>
                    <a:fld id="{B5D98E2D-4A59-42EC-B294-93809238D91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4FA53978-1D5B-46D3-87A1-EC91B3F54F76}" type="CELLRANGE">
                      <a:rPr lang="en-US"/>
                      <a:pPr/>
                      <a:t>[CELLRANGE]</a:t>
                    </a:fld>
                    <a:r>
                      <a:rPr lang="en-US" baseline="0"/>
                      <a:t> </a:t>
                    </a:r>
                    <a:fld id="{F294313D-57E7-4E18-B29C-905966CB910A}" type="CATEGORYNAME">
                      <a:rPr lang="en-US" baseline="0"/>
                      <a:pPr/>
                      <a:t>[CATEGORY NAME]</a:t>
                    </a:fld>
                    <a:r>
                      <a:rPr lang="en-US" baseline="0"/>
                      <a:t> </a:t>
                    </a:r>
                    <a:fld id="{6FF25387-7F88-4FCB-B07A-D33EECDF4B2C}"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4ECF0E2E-A394-4880-9953-223E6F37673C}" type="CELLRANGE">
                      <a:rPr lang="en-US"/>
                      <a:pPr/>
                      <a:t>[CELLRANGE]</a:t>
                    </a:fld>
                    <a:r>
                      <a:rPr lang="en-US" baseline="0"/>
                      <a:t> </a:t>
                    </a:r>
                    <a:fld id="{4BB435DA-F1C9-4F74-86D9-ED0A8E9B3ED9}" type="CATEGORYNAME">
                      <a:rPr lang="en-US" baseline="0"/>
                      <a:pPr/>
                      <a:t>[CATEGORY NAME]</a:t>
                    </a:fld>
                    <a:r>
                      <a:rPr lang="en-US" baseline="0"/>
                      <a:t> </a:t>
                    </a:r>
                    <a:fld id="{E8497DF1-E31E-4428-B8F5-96ECEAF8F0B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1FFE2594-7C59-4C99-8708-E59B2B047B6C}" type="CELLRANGE">
                      <a:rPr lang="en-US"/>
                      <a:pPr/>
                      <a:t>[CELLRANGE]</a:t>
                    </a:fld>
                    <a:r>
                      <a:rPr lang="en-US" baseline="0"/>
                      <a:t> </a:t>
                    </a:r>
                    <a:fld id="{778BB934-341C-4923-B56D-1ABE0F6A2A30}" type="CATEGORYNAME">
                      <a:rPr lang="en-US" baseline="0"/>
                      <a:pPr/>
                      <a:t>[CATEGORY NAME]</a:t>
                    </a:fld>
                    <a:r>
                      <a:rPr lang="en-US" baseline="0"/>
                      <a:t> </a:t>
                    </a:r>
                    <a:fld id="{9819E49A-F60B-4945-9435-2828D3F8524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Infects_15-19'!$B$40:$B$60</c:f>
              <c:strCache>
                <c:ptCount val="21"/>
                <c:pt idx="0">
                  <c:v>South Africa</c:v>
                </c:pt>
                <c:pt idx="1">
                  <c:v>India</c:v>
                </c:pt>
                <c:pt idx="2">
                  <c:v>Nigeria</c:v>
                </c:pt>
                <c:pt idx="3">
                  <c:v>Zimbabwe</c:v>
                </c:pt>
                <c:pt idx="4">
                  <c:v>Kenya</c:v>
                </c:pt>
                <c:pt idx="5">
                  <c:v>United Republic of Tanzania</c:v>
                </c:pt>
                <c:pt idx="6">
                  <c:v>Mozambique</c:v>
                </c:pt>
                <c:pt idx="7">
                  <c:v>Malawi</c:v>
                </c:pt>
                <c:pt idx="8">
                  <c:v>Zambia</c:v>
                </c:pt>
                <c:pt idx="9">
                  <c:v>Myanmar</c:v>
                </c:pt>
                <c:pt idx="10">
                  <c:v>Brazil</c:v>
                </c:pt>
                <c:pt idx="11">
                  <c:v>United States of America</c:v>
                </c:pt>
                <c:pt idx="12">
                  <c:v>Thailand</c:v>
                </c:pt>
                <c:pt idx="13">
                  <c:v>Ethiopia</c:v>
                </c:pt>
                <c:pt idx="14">
                  <c:v>Uganda</c:v>
                </c:pt>
                <c:pt idx="15">
                  <c:v>Viet Nam</c:v>
                </c:pt>
                <c:pt idx="16">
                  <c:v>Cameroon</c:v>
                </c:pt>
                <c:pt idx="17">
                  <c:v>Ukraine</c:v>
                </c:pt>
                <c:pt idx="18">
                  <c:v>Botswana</c:v>
                </c:pt>
                <c:pt idx="19">
                  <c:v>Democratic Republic of the Congo</c:v>
                </c:pt>
                <c:pt idx="20">
                  <c:v>Rest of World</c:v>
                </c:pt>
              </c:strCache>
            </c:strRef>
          </c:cat>
          <c:val>
            <c:numRef>
              <c:f>'New Infects_15-19'!$C$40:$C$60</c:f>
              <c:numCache>
                <c:formatCode>General</c:formatCode>
                <c:ptCount val="21"/>
                <c:pt idx="0">
                  <c:v>132356.31</c:v>
                </c:pt>
                <c:pt idx="1">
                  <c:v>52958</c:v>
                </c:pt>
                <c:pt idx="2">
                  <c:v>28756.36</c:v>
                </c:pt>
                <c:pt idx="3">
                  <c:v>14010</c:v>
                </c:pt>
                <c:pt idx="4">
                  <c:v>12857.65</c:v>
                </c:pt>
                <c:pt idx="5">
                  <c:v>11632.96</c:v>
                </c:pt>
                <c:pt idx="6">
                  <c:v>11105.28</c:v>
                </c:pt>
                <c:pt idx="7">
                  <c:v>8340.18</c:v>
                </c:pt>
                <c:pt idx="8">
                  <c:v>8334.74</c:v>
                </c:pt>
                <c:pt idx="9">
                  <c:v>8245.76</c:v>
                </c:pt>
                <c:pt idx="10">
                  <c:v>7865.79</c:v>
                </c:pt>
                <c:pt idx="11">
                  <c:v>7536.44</c:v>
                </c:pt>
                <c:pt idx="12">
                  <c:v>7166.31</c:v>
                </c:pt>
                <c:pt idx="13">
                  <c:v>6602.92</c:v>
                </c:pt>
                <c:pt idx="14">
                  <c:v>5849.69</c:v>
                </c:pt>
                <c:pt idx="15">
                  <c:v>5397.7</c:v>
                </c:pt>
                <c:pt idx="16">
                  <c:v>5194.75</c:v>
                </c:pt>
                <c:pt idx="17">
                  <c:v>4900.41</c:v>
                </c:pt>
                <c:pt idx="18">
                  <c:v>4807.84</c:v>
                </c:pt>
                <c:pt idx="19">
                  <c:v>4740.53</c:v>
                </c:pt>
                <c:pt idx="20">
                  <c:v>75973.301700000011</c:v>
                </c:pt>
              </c:numCache>
            </c:numRef>
          </c:val>
          <c:extLst>
            <c:ext xmlns:c15="http://schemas.microsoft.com/office/drawing/2012/chart" uri="{02D57815-91ED-43cb-92C2-25804820EDAC}">
              <c15:datalabelsRange>
                <c15:f>'New Infects_15-19'!$D$40:$D$60</c15:f>
                <c15:dlblRangeCache>
                  <c:ptCount val="21"/>
                  <c:pt idx="0">
                    <c:v> 130,000 </c:v>
                  </c:pt>
                  <c:pt idx="2">
                    <c:v> 29,000 </c:v>
                  </c:pt>
                  <c:pt idx="3">
                    <c:v> 14,000 </c:v>
                  </c:pt>
                  <c:pt idx="4">
                    <c:v> 13,000 </c:v>
                  </c:pt>
                  <c:pt idx="5">
                    <c:v> 12,000 </c:v>
                  </c:pt>
                  <c:pt idx="6">
                    <c:v> 11,000 </c:v>
                  </c:pt>
                  <c:pt idx="7">
                    <c:v> 8,300 </c:v>
                  </c:pt>
                  <c:pt idx="8">
                    <c:v> 8,300 </c:v>
                  </c:pt>
                  <c:pt idx="9">
                    <c:v> 8,200 </c:v>
                  </c:pt>
                  <c:pt idx="10">
                    <c:v> 7,900 </c:v>
                  </c:pt>
                  <c:pt idx="12">
                    <c:v> 7,200 </c:v>
                  </c:pt>
                  <c:pt idx="14">
                    <c:v> 5,800 </c:v>
                  </c:pt>
                  <c:pt idx="15">
                    <c:v> 5,400 </c:v>
                  </c:pt>
                  <c:pt idx="16">
                    <c:v> 5,200 </c:v>
                  </c:pt>
                  <c:pt idx="17">
                    <c:v> 4,900 </c:v>
                  </c:pt>
                  <c:pt idx="18">
                    <c:v> 4,800 </c:v>
                  </c:pt>
                  <c:pt idx="19">
                    <c:v> 4,700 </c:v>
                  </c:pt>
                  <c:pt idx="20">
                    <c:v> 76,000 </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new HIV infections among adolescents aged 15–19, by UNICEF regions,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7242689836184264"/>
          <c:y val="0.372544330315836"/>
          <c:w val="0.52836390623585849"/>
          <c:h val="0.56332907776299557"/>
        </c:manualLayout>
      </c:layout>
      <c:pieChart>
        <c:varyColors val="1"/>
        <c:ser>
          <c:idx val="0"/>
          <c:order val="0"/>
          <c:tx>
            <c:strRef>
              <c:f>'New Infections_15-19_AllRegs'!$B$38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Lbls>
            <c:dLbl>
              <c:idx val="0"/>
              <c:layout/>
              <c:tx>
                <c:rich>
                  <a:bodyPr/>
                  <a:lstStyle/>
                  <a:p>
                    <a:fld id="{B5F3F036-DFA1-4673-935B-5CF4BF58D499}" type="CELLRANGE">
                      <a:rPr lang="en-US"/>
                      <a:pPr/>
                      <a:t>[CELLRANGE]</a:t>
                    </a:fld>
                    <a:r>
                      <a:rPr lang="en-US" baseline="0"/>
                      <a:t> </a:t>
                    </a:r>
                    <a:fld id="{F7EDAE78-7413-4DDD-B01E-F5346C1B7801}" type="CATEGORYNAME">
                      <a:rPr lang="en-US" baseline="0"/>
                      <a:pPr/>
                      <a:t>[CATEGORY NAME]</a:t>
                    </a:fld>
                    <a:r>
                      <a:rPr lang="en-US" baseline="0"/>
                      <a:t> </a:t>
                    </a:r>
                    <a:fld id="{99772D60-62F6-42F5-A5E7-30E0D68C947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306E551E-562B-43AE-9A37-FB10D6C3078D}" type="CELLRANGE">
                      <a:rPr lang="en-US"/>
                      <a:pPr/>
                      <a:t>[CELLRANGE]</a:t>
                    </a:fld>
                    <a:r>
                      <a:rPr lang="en-US" baseline="0"/>
                      <a:t> </a:t>
                    </a:r>
                    <a:fld id="{75B8AC0F-D36E-4495-BEDC-5BF738665B62}" type="CATEGORYNAME">
                      <a:rPr lang="en-US" baseline="0"/>
                      <a:pPr/>
                      <a:t>[CATEGORY NAME]</a:t>
                    </a:fld>
                    <a:r>
                      <a:rPr lang="en-US" baseline="0"/>
                      <a:t> </a:t>
                    </a:r>
                    <a:fld id="{34817429-0C31-4ED4-A046-69E3154A69A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8EC5B152-AF73-427D-A526-21C1291EA71B}" type="CELLRANGE">
                      <a:rPr lang="en-US"/>
                      <a:pPr/>
                      <a:t>[CELLRANGE]</a:t>
                    </a:fld>
                    <a:r>
                      <a:rPr lang="en-US" baseline="0"/>
                      <a:t> </a:t>
                    </a:r>
                    <a:fld id="{58A3EEAF-AB46-46DA-9F89-76DC7218349B}" type="CATEGORYNAME">
                      <a:rPr lang="en-US" baseline="0"/>
                      <a:pPr/>
                      <a:t>[CATEGORY NAME]</a:t>
                    </a:fld>
                    <a:r>
                      <a:rPr lang="en-US" baseline="0"/>
                      <a:t> </a:t>
                    </a:r>
                    <a:fld id="{12377668-EE93-4C92-B510-437081B1846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manualLayout>
                  <c:x val="0.12307843243732461"/>
                  <c:y val="3.0015434612407809E-2"/>
                </c:manualLayout>
              </c:layout>
              <c:tx>
                <c:rich>
                  <a:bodyPr/>
                  <a:lstStyle/>
                  <a:p>
                    <a:fld id="{E1AF9283-8591-4379-BD17-C51A4C3B61DE}" type="CELLRANGE">
                      <a:rPr lang="en-US" baseline="0"/>
                      <a:pPr/>
                      <a:t>[CELLRANGE]</a:t>
                    </a:fld>
                    <a:r>
                      <a:rPr lang="en-US" baseline="0"/>
                      <a:t> </a:t>
                    </a:r>
                    <a:fld id="{A9770598-7770-49F8-B528-447F3E5EB720}" type="CATEGORYNAME">
                      <a:rPr lang="en-US" baseline="0"/>
                      <a:pPr/>
                      <a:t>[CATEGORY NAME]</a:t>
                    </a:fld>
                    <a:r>
                      <a:rPr lang="en-US" baseline="0"/>
                      <a:t> </a:t>
                    </a:r>
                    <a:fld id="{57E987A4-E89B-4029-B9F9-FFFE3DCBDF9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4"/>
              <c:layout/>
              <c:tx>
                <c:rich>
                  <a:bodyPr/>
                  <a:lstStyle/>
                  <a:p>
                    <a:fld id="{23A5B258-1249-4880-828A-47A3F2C633C6}" type="CELLRANGE">
                      <a:rPr lang="en-US"/>
                      <a:pPr/>
                      <a:t>[CELLRANGE]</a:t>
                    </a:fld>
                    <a:r>
                      <a:rPr lang="en-US" baseline="0"/>
                      <a:t> </a:t>
                    </a:r>
                    <a:fld id="{ED0EEE77-8A86-40AB-AC63-AADBFD725773}" type="CATEGORYNAME">
                      <a:rPr lang="en-US" baseline="0"/>
                      <a:pPr/>
                      <a:t>[CATEGORY NAME]</a:t>
                    </a:fld>
                    <a:r>
                      <a:rPr lang="en-US" baseline="0"/>
                      <a:t> </a:t>
                    </a:r>
                    <a:fld id="{95585191-642B-4FE1-A3E0-4F36C621288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18CB0FD2-FA93-4920-83D6-07017DE38EFA}" type="CELLRANGE">
                      <a:rPr lang="en-US"/>
                      <a:pPr/>
                      <a:t>[CELLRANGE]</a:t>
                    </a:fld>
                    <a:r>
                      <a:rPr lang="en-US" baseline="0"/>
                      <a:t> </a:t>
                    </a:r>
                    <a:fld id="{6B054057-EF3C-47B9-916C-0B51B0B18A65}" type="CATEGORYNAME">
                      <a:rPr lang="en-US" baseline="0"/>
                      <a:pPr/>
                      <a:t>[CATEGORY NAME]</a:t>
                    </a:fld>
                    <a:r>
                      <a:rPr lang="en-US" baseline="0"/>
                      <a:t> </a:t>
                    </a:r>
                    <a:fld id="{C076667A-6BE1-4384-BC1B-85F11260E76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17D1EFFE-B6D9-4CFE-8A61-14AE49966569}" type="CELLRANGE">
                      <a:rPr lang="en-US"/>
                      <a:pPr/>
                      <a:t>[CELLRANGE]</a:t>
                    </a:fld>
                    <a:r>
                      <a:rPr lang="en-US" baseline="0"/>
                      <a:t> </a:t>
                    </a:r>
                    <a:fld id="{BB713235-48BE-4CC5-8788-629C5B1649DF}" type="CATEGORYNAME">
                      <a:rPr lang="en-US" baseline="0"/>
                      <a:pPr/>
                      <a:t>[CATEGORY NAME]</a:t>
                    </a:fld>
                    <a:r>
                      <a:rPr lang="en-US" baseline="0"/>
                      <a:t> </a:t>
                    </a:r>
                    <a:fld id="{D4133E75-E0DB-4062-84E3-CB62A5030FA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EBB29820-6F82-4BEB-B404-214607B7B923}" type="CELLRANGE">
                      <a:rPr lang="en-US"/>
                      <a:pPr/>
                      <a:t>[CELLRANGE]</a:t>
                    </a:fld>
                    <a:r>
                      <a:rPr lang="en-US" baseline="0"/>
                      <a:t> </a:t>
                    </a:r>
                    <a:fld id="{BA069D87-7427-4DD8-B7A0-110D640615AC}" type="CATEGORYNAME">
                      <a:rPr lang="en-US" baseline="0"/>
                      <a:pPr/>
                      <a:t>[CATEGORY NAME]</a:t>
                    </a:fld>
                    <a:r>
                      <a:rPr lang="en-US" baseline="0"/>
                      <a:t> </a:t>
                    </a:r>
                    <a:fld id="{ECDFC8EC-E802-4A1B-856D-543FB7535E5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Infections_15-19_AllRegs'!$A$39:$A$46</c:f>
              <c:strCache>
                <c:ptCount val="8"/>
                <c:pt idx="0">
                  <c:v>Eastern and Southern Africa</c:v>
                </c:pt>
                <c:pt idx="1">
                  <c:v>West and Central Africa</c:v>
                </c:pt>
                <c:pt idx="2">
                  <c:v>East Asia and the Pacific</c:v>
                </c:pt>
                <c:pt idx="3">
                  <c:v>South Asia</c:v>
                </c:pt>
                <c:pt idx="4">
                  <c:v>Latin America and the Caribbean</c:v>
                </c:pt>
                <c:pt idx="5">
                  <c:v>Rest of world</c:v>
                </c:pt>
                <c:pt idx="6">
                  <c:v>CEE/CIS</c:v>
                </c:pt>
                <c:pt idx="7">
                  <c:v>Middle East and North Africa</c:v>
                </c:pt>
              </c:strCache>
            </c:strRef>
          </c:cat>
          <c:val>
            <c:numRef>
              <c:f>'New Infections_15-19_AllRegs'!$B$39:$B$46</c:f>
              <c:numCache>
                <c:formatCode>General</c:formatCode>
                <c:ptCount val="8"/>
                <c:pt idx="0">
                  <c:v>133161.74</c:v>
                </c:pt>
                <c:pt idx="1">
                  <c:v>35736.720000000001</c:v>
                </c:pt>
                <c:pt idx="2">
                  <c:v>25194.881099999999</c:v>
                </c:pt>
                <c:pt idx="3">
                  <c:v>18788.596699999998</c:v>
                </c:pt>
                <c:pt idx="4">
                  <c:v>17497.52</c:v>
                </c:pt>
                <c:pt idx="5">
                  <c:v>12422.69</c:v>
                </c:pt>
                <c:pt idx="6">
                  <c:v>6198.3698000000004</c:v>
                </c:pt>
                <c:pt idx="7">
                  <c:v>2323.98</c:v>
                </c:pt>
              </c:numCache>
            </c:numRef>
          </c:val>
          <c:extLst>
            <c:ext xmlns:c15="http://schemas.microsoft.com/office/drawing/2012/chart" uri="{02D57815-91ED-43cb-92C2-25804820EDAC}">
              <c15:datalabelsRange>
                <c15:f>'New Infections_15-19_AllRegs'!$C$39:$C$46</c15:f>
                <c15:dlblRangeCache>
                  <c:ptCount val="8"/>
                  <c:pt idx="0">
                    <c:v>130,000</c:v>
                  </c:pt>
                  <c:pt idx="1">
                    <c:v>36,000</c:v>
                  </c:pt>
                  <c:pt idx="2">
                    <c:v>25,000</c:v>
                  </c:pt>
                  <c:pt idx="3">
                    <c:v>19,000</c:v>
                  </c:pt>
                  <c:pt idx="4">
                    <c:v>17,000</c:v>
                  </c:pt>
                  <c:pt idx="5">
                    <c:v>12,000</c:v>
                  </c:pt>
                  <c:pt idx="6">
                    <c:v>6,200</c:v>
                  </c:pt>
                  <c:pt idx="7">
                    <c:v>2,300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new HIV infections among adolescents aged 15–19, Western and Central Africa,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5749360152190665"/>
          <c:y val="0.39846388922487114"/>
          <c:w val="0.52836390623585849"/>
          <c:h val="0.56332907776299557"/>
        </c:manualLayout>
      </c:layout>
      <c:pieChart>
        <c:varyColors val="1"/>
        <c:ser>
          <c:idx val="0"/>
          <c:order val="0"/>
          <c:tx>
            <c:strRef>
              <c:f>'New Infections_15-19_reg'!$B$38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Pt>
            <c:idx val="20"/>
            <c:bubble3D val="0"/>
            <c:spPr>
              <a:gradFill>
                <a:gsLst>
                  <a:gs pos="100000">
                    <a:schemeClr val="accent3">
                      <a:lumMod val="80000"/>
                      <a:lumMod val="60000"/>
                      <a:lumOff val="40000"/>
                    </a:schemeClr>
                  </a:gs>
                  <a:gs pos="0">
                    <a:schemeClr val="accent3">
                      <a:lumMod val="80000"/>
                    </a:schemeClr>
                  </a:gs>
                </a:gsLst>
                <a:lin ang="5400000" scaled="0"/>
              </a:gradFill>
              <a:ln w="19050">
                <a:solidFill>
                  <a:schemeClr val="lt1"/>
                </a:solidFill>
              </a:ln>
              <a:effectLst/>
            </c:spPr>
          </c:dPt>
          <c:dPt>
            <c:idx val="21"/>
            <c:bubble3D val="0"/>
            <c:spPr>
              <a:gradFill>
                <a:gsLst>
                  <a:gs pos="100000">
                    <a:schemeClr val="accent4">
                      <a:lumMod val="80000"/>
                      <a:lumMod val="60000"/>
                      <a:lumOff val="40000"/>
                    </a:schemeClr>
                  </a:gs>
                  <a:gs pos="0">
                    <a:schemeClr val="accent4">
                      <a:lumMod val="80000"/>
                    </a:schemeClr>
                  </a:gs>
                </a:gsLst>
                <a:lin ang="5400000" scaled="0"/>
              </a:gradFill>
              <a:ln w="19050">
                <a:solidFill>
                  <a:schemeClr val="lt1"/>
                </a:solidFill>
              </a:ln>
              <a:effectLst/>
            </c:spPr>
          </c:dPt>
          <c:dPt>
            <c:idx val="22"/>
            <c:bubble3D val="0"/>
            <c:spPr>
              <a:gradFill>
                <a:gsLst>
                  <a:gs pos="100000">
                    <a:schemeClr val="accent5">
                      <a:lumMod val="80000"/>
                      <a:lumMod val="60000"/>
                      <a:lumOff val="40000"/>
                    </a:schemeClr>
                  </a:gs>
                  <a:gs pos="0">
                    <a:schemeClr val="accent5">
                      <a:lumMod val="80000"/>
                    </a:schemeClr>
                  </a:gs>
                </a:gsLst>
                <a:lin ang="5400000" scaled="0"/>
              </a:gradFill>
              <a:ln w="19050">
                <a:solidFill>
                  <a:schemeClr val="lt1"/>
                </a:solidFill>
              </a:ln>
              <a:effectLst/>
            </c:spPr>
          </c:dPt>
          <c:dLbls>
            <c:dLbl>
              <c:idx val="0"/>
              <c:layout/>
              <c:tx>
                <c:rich>
                  <a:bodyPr/>
                  <a:lstStyle/>
                  <a:p>
                    <a:fld id="{0D09EE04-3B67-4FF5-A68F-545EC0443871}" type="CATEGORYNAME">
                      <a:rPr lang="en-US" baseline="0"/>
                      <a:pPr/>
                      <a:t>[CATEGORY NAME]</a:t>
                    </a:fld>
                    <a:r>
                      <a:rPr lang="en-US" baseline="0"/>
                      <a:t> </a:t>
                    </a:r>
                    <a:fld id="{5E857993-EF3B-4365-86ED-3C0BF61FBE5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92DA0833-C583-466E-9A60-B4A4A43E6E60}" type="CELLRANGE">
                      <a:rPr lang="en-US"/>
                      <a:pPr/>
                      <a:t>[CELLRANGE]</a:t>
                    </a:fld>
                    <a:r>
                      <a:rPr lang="en-US" baseline="0"/>
                      <a:t> </a:t>
                    </a:r>
                    <a:fld id="{65FD1F5C-09A9-4BD2-81AD-9F4351DA9180}" type="CATEGORYNAME">
                      <a:rPr lang="en-US" baseline="0"/>
                      <a:pPr/>
                      <a:t>[CATEGORY NAME]</a:t>
                    </a:fld>
                    <a:r>
                      <a:rPr lang="en-US" baseline="0"/>
                      <a:t> </a:t>
                    </a:r>
                    <a:fld id="{1B7AA6D9-0C92-4233-81E9-828061E144C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6E587458-FEBC-4F53-83B8-5C2BA2D5D16C}" type="CELLRANGE">
                      <a:rPr lang="en-US"/>
                      <a:pPr/>
                      <a:t>[CELLRANGE]</a:t>
                    </a:fld>
                    <a:r>
                      <a:rPr lang="en-US" baseline="0"/>
                      <a:t> </a:t>
                    </a:r>
                    <a:fld id="{1E549620-08E8-4D4B-AF15-C05A78EBD084}" type="CATEGORYNAME">
                      <a:rPr lang="en-US" baseline="0"/>
                      <a:pPr/>
                      <a:t>[CATEGORY NAME]</a:t>
                    </a:fld>
                    <a:r>
                      <a:rPr lang="en-US" baseline="0"/>
                      <a:t> </a:t>
                    </a:r>
                    <a:fld id="{95581DF0-A803-43D4-8E20-F48B391D8E3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6F0F7C88-F1A5-4ED0-BE55-E1267EEF0DF5}" type="CELLRANGE">
                      <a:rPr lang="en-US"/>
                      <a:pPr/>
                      <a:t>[CELLRANGE]</a:t>
                    </a:fld>
                    <a:r>
                      <a:rPr lang="en-US" baseline="0"/>
                      <a:t> </a:t>
                    </a:r>
                    <a:fld id="{7D5BD8AA-A62E-468F-8867-C9048CF79419}" type="CATEGORYNAME">
                      <a:rPr lang="en-US" baseline="0"/>
                      <a:pPr/>
                      <a:t>[CATEGORY NAME]</a:t>
                    </a:fld>
                    <a:r>
                      <a:rPr lang="en-US" baseline="0"/>
                      <a:t> </a:t>
                    </a:r>
                    <a:fld id="{13A71044-F788-4F7A-9C28-9AB6795AF27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6FC3ABF9-BDBC-4910-99C8-313D97A4F977}" type="CELLRANGE">
                      <a:rPr lang="en-US"/>
                      <a:pPr/>
                      <a:t>[CELLRANGE]</a:t>
                    </a:fld>
                    <a:r>
                      <a:rPr lang="en-US" baseline="0"/>
                      <a:t> </a:t>
                    </a:r>
                    <a:fld id="{0F224F75-B863-4833-837C-A87CF4F7FD0A}" type="CATEGORYNAME">
                      <a:rPr lang="en-US" baseline="0"/>
                      <a:pPr/>
                      <a:t>[CATEGORY NAME]</a:t>
                    </a:fld>
                    <a:r>
                      <a:rPr lang="en-US" baseline="0"/>
                      <a:t> </a:t>
                    </a:r>
                    <a:fld id="{7B0849CC-368B-460A-B6F7-AE099F2EE96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CF5980CC-C854-425A-ABFD-B2104D0549B6}" type="CELLRANGE">
                      <a:rPr lang="en-US"/>
                      <a:pPr/>
                      <a:t>[CELLRANGE]</a:t>
                    </a:fld>
                    <a:r>
                      <a:rPr lang="en-US" baseline="0"/>
                      <a:t> </a:t>
                    </a:r>
                    <a:fld id="{3D58C327-1398-41BF-AD27-1E2EA25BCEA0}" type="CATEGORYNAME">
                      <a:rPr lang="en-US" baseline="0"/>
                      <a:pPr/>
                      <a:t>[CATEGORY NAME]</a:t>
                    </a:fld>
                    <a:r>
                      <a:rPr lang="en-US" baseline="0"/>
                      <a:t> </a:t>
                    </a:r>
                    <a:fld id="{B2E47C5E-3352-4E64-84CD-CE1FB8C2199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22AC4CC9-2F3A-4FB0-AA45-A02A2954C554}" type="CELLRANGE">
                      <a:rPr lang="en-US"/>
                      <a:pPr/>
                      <a:t>[CELLRANGE]</a:t>
                    </a:fld>
                    <a:r>
                      <a:rPr lang="en-US" baseline="0"/>
                      <a:t> </a:t>
                    </a:r>
                    <a:fld id="{E426E144-0484-49AF-83A8-6036755516D4}" type="CATEGORYNAME">
                      <a:rPr lang="en-US" baseline="0"/>
                      <a:pPr/>
                      <a:t>[CATEGORY NAME]</a:t>
                    </a:fld>
                    <a:r>
                      <a:rPr lang="en-US" baseline="0"/>
                      <a:t> </a:t>
                    </a:r>
                    <a:fld id="{16CF31B7-AD51-4FC8-8C81-8162434F48A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76E3F12A-BD6A-4039-83B2-0DDC7F835B4A}" type="CELLRANGE">
                      <a:rPr lang="en-US"/>
                      <a:pPr/>
                      <a:t>[CELLRANGE]</a:t>
                    </a:fld>
                    <a:r>
                      <a:rPr lang="en-US" baseline="0"/>
                      <a:t> </a:t>
                    </a:r>
                    <a:fld id="{F5DC0198-1DA0-4425-B751-AFBFE645BE2E}" type="CATEGORYNAME">
                      <a:rPr lang="en-US" baseline="0"/>
                      <a:pPr/>
                      <a:t>[CATEGORY NAME]</a:t>
                    </a:fld>
                    <a:r>
                      <a:rPr lang="en-US" baseline="0"/>
                      <a:t> </a:t>
                    </a:r>
                    <a:fld id="{CC3E816E-E2B8-47DB-A83E-6A4D23AB3F0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8A4E47A3-B26F-4D77-A083-7A23B6B3B41E}" type="CELLRANGE">
                      <a:rPr lang="en-US"/>
                      <a:pPr/>
                      <a:t>[CELLRANGE]</a:t>
                    </a:fld>
                    <a:r>
                      <a:rPr lang="en-US" baseline="0"/>
                      <a:t> </a:t>
                    </a:r>
                    <a:fld id="{C2B05513-72D0-4529-81C2-090C09966F73}" type="CATEGORYNAME">
                      <a:rPr lang="en-US" baseline="0"/>
                      <a:pPr/>
                      <a:t>[CATEGORY NAME]</a:t>
                    </a:fld>
                    <a:r>
                      <a:rPr lang="en-US" baseline="0"/>
                      <a:t> </a:t>
                    </a:r>
                    <a:fld id="{EC32B220-D04A-4B6D-966E-5CECFCB3948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569F8D69-C0AE-4CCD-8CB8-B4869FE01D1B}" type="CELLRANGE">
                      <a:rPr lang="en-US"/>
                      <a:pPr/>
                      <a:t>[CELLRANGE]</a:t>
                    </a:fld>
                    <a:r>
                      <a:rPr lang="en-US" baseline="0"/>
                      <a:t> </a:t>
                    </a:r>
                    <a:fld id="{A7A3FA57-40C3-41E0-9056-FB26998755AE}" type="CATEGORYNAME">
                      <a:rPr lang="en-US" baseline="0"/>
                      <a:pPr/>
                      <a:t>[CATEGORY NAME]</a:t>
                    </a:fld>
                    <a:r>
                      <a:rPr lang="en-US" baseline="0"/>
                      <a:t> </a:t>
                    </a:r>
                    <a:fld id="{EC5467AB-C2BE-4E5E-84B6-B536D779D23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5944C13A-4F48-4BC0-96F5-7569BE941A59}" type="CELLRANGE">
                      <a:rPr lang="en-US"/>
                      <a:pPr/>
                      <a:t>[CELLRANGE]</a:t>
                    </a:fld>
                    <a:r>
                      <a:rPr lang="en-US" baseline="0"/>
                      <a:t> </a:t>
                    </a:r>
                    <a:fld id="{002FC42B-138C-4EB5-9750-4DF144AA2890}" type="CATEGORYNAME">
                      <a:rPr lang="en-US" baseline="0"/>
                      <a:pPr/>
                      <a:t>[CATEGORY NAME]</a:t>
                    </a:fld>
                    <a:r>
                      <a:rPr lang="en-US" baseline="0"/>
                      <a:t> </a:t>
                    </a:r>
                    <a:fld id="{60C22C84-0BD5-4DF5-AAE3-3DE535300AD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manualLayout>
                  <c:x val="-7.126404648382445E-2"/>
                  <c:y val="-8.8623318323858669E-2"/>
                </c:manualLayout>
              </c:layout>
              <c:tx>
                <c:rich>
                  <a:bodyPr/>
                  <a:lstStyle/>
                  <a:p>
                    <a:fld id="{281FD37E-30D0-4E60-BF87-12B8CE0472C7}" type="CELLRANGE">
                      <a:rPr lang="en-US" baseline="0"/>
                      <a:pPr/>
                      <a:t>[CELLRANGE]</a:t>
                    </a:fld>
                    <a:r>
                      <a:rPr lang="en-US" baseline="0"/>
                      <a:t> </a:t>
                    </a:r>
                    <a:fld id="{EA0465E7-45FF-4BE3-87F8-EAA3742802BA}" type="CATEGORYNAME">
                      <a:rPr lang="en-US" baseline="0"/>
                      <a:pPr/>
                      <a:t>[CATEGORY NAME]</a:t>
                    </a:fld>
                    <a:r>
                      <a:rPr lang="en-US" baseline="0"/>
                      <a:t> </a:t>
                    </a:r>
                    <a:fld id="{14A837B4-58C1-4CF7-89EE-9025B10AEDC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2"/>
              <c:layout>
                <c:manualLayout>
                  <c:x val="-0.27599197539057063"/>
                  <c:y val="-0.14181304859732097"/>
                </c:manualLayout>
              </c:layout>
              <c:tx>
                <c:rich>
                  <a:bodyPr/>
                  <a:lstStyle/>
                  <a:p>
                    <a:fld id="{CB021BC6-6A94-4644-9AFA-939B03AA1878}" type="CELLRANGE">
                      <a:rPr lang="en-US" baseline="0"/>
                      <a:pPr/>
                      <a:t>[CELLRANGE]</a:t>
                    </a:fld>
                    <a:r>
                      <a:rPr lang="en-US" baseline="0"/>
                      <a:t> </a:t>
                    </a:r>
                    <a:fld id="{439142F5-60B2-4066-A3C4-F851FF849CB9}" type="CATEGORYNAME">
                      <a:rPr lang="en-US" baseline="0"/>
                      <a:pPr/>
                      <a:t>[CATEGORY NAME]</a:t>
                    </a:fld>
                    <a:r>
                      <a:rPr lang="en-US" baseline="0"/>
                      <a:t> </a:t>
                    </a:r>
                    <a:fld id="{74CA8B08-7C21-4F62-A014-0DDB88F1C0F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3"/>
              <c:layout/>
              <c:tx>
                <c:rich>
                  <a:bodyPr/>
                  <a:lstStyle/>
                  <a:p>
                    <a:fld id="{E79E0446-7618-4100-AFF6-1AAFA50430E0}" type="CELLRANGE">
                      <a:rPr lang="en-US"/>
                      <a:pPr/>
                      <a:t>[CELLRANGE]</a:t>
                    </a:fld>
                    <a:r>
                      <a:rPr lang="en-US" baseline="0"/>
                      <a:t> </a:t>
                    </a:r>
                    <a:fld id="{2AC377FE-39A8-4FC4-9EE7-84B0E1CF9D1E}" type="CATEGORYNAME">
                      <a:rPr lang="en-US" baseline="0"/>
                      <a:pPr/>
                      <a:t>[CATEGORY NAME]</a:t>
                    </a:fld>
                    <a:r>
                      <a:rPr lang="en-US" baseline="0"/>
                      <a:t> </a:t>
                    </a:r>
                    <a:fld id="{4AD1C57B-5E8C-4EAD-928A-F928585FA2F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6C631A9F-8C7E-4886-97E7-30D7EC43959A}" type="CELLRANGE">
                      <a:rPr lang="en-US"/>
                      <a:pPr/>
                      <a:t>[CELLRANGE]</a:t>
                    </a:fld>
                    <a:r>
                      <a:rPr lang="en-US" baseline="0"/>
                      <a:t> </a:t>
                    </a:r>
                    <a:fld id="{2FCE4C8D-FE69-488A-B1F2-D33252A81222}" type="CATEGORYNAME">
                      <a:rPr lang="en-US" baseline="0"/>
                      <a:pPr/>
                      <a:t>[CATEGORY NAME]</a:t>
                    </a:fld>
                    <a:r>
                      <a:rPr lang="en-US" baseline="0"/>
                      <a:t> </a:t>
                    </a:r>
                    <a:fld id="{D2BB44EE-A76E-4467-90E5-428389344BB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14446812-AF78-4013-BCEA-8B86F9E329A3}" type="CELLRANGE">
                      <a:rPr lang="en-US"/>
                      <a:pPr/>
                      <a:t>[CELLRANGE]</a:t>
                    </a:fld>
                    <a:r>
                      <a:rPr lang="en-US" baseline="0"/>
                      <a:t> </a:t>
                    </a:r>
                    <a:fld id="{610CF711-34F8-4F76-B819-9EBFF6AD838A}" type="CATEGORYNAME">
                      <a:rPr lang="en-US" baseline="0"/>
                      <a:pPr/>
                      <a:t>[CATEGORY NAME]</a:t>
                    </a:fld>
                    <a:r>
                      <a:rPr lang="en-US" baseline="0"/>
                      <a:t> </a:t>
                    </a:r>
                    <a:fld id="{30C632C4-157F-4770-889D-5FA1A848BE1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7B62C6E5-1CC6-46F3-BBEE-95EA375B7CFF}" type="CELLRANGE">
                      <a:rPr lang="en-US"/>
                      <a:pPr/>
                      <a:t>[CELLRANGE]</a:t>
                    </a:fld>
                    <a:r>
                      <a:rPr lang="en-US" baseline="0"/>
                      <a:t> </a:t>
                    </a:r>
                    <a:fld id="{737D6342-5205-4B8B-8C59-784C5BF47A1D}" type="CATEGORYNAME">
                      <a:rPr lang="en-US" baseline="0"/>
                      <a:pPr/>
                      <a:t>[CATEGORY NAME]</a:t>
                    </a:fld>
                    <a:r>
                      <a:rPr lang="en-US" baseline="0"/>
                      <a:t> </a:t>
                    </a:r>
                    <a:fld id="{8FEA95E1-0DA3-410C-8F11-432538A949A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3568828C-E17C-4973-A5A7-979721AB21BC}" type="CELLRANGE">
                      <a:rPr lang="en-US"/>
                      <a:pPr/>
                      <a:t>[CELLRANGE]</a:t>
                    </a:fld>
                    <a:r>
                      <a:rPr lang="en-US" baseline="0"/>
                      <a:t> </a:t>
                    </a:r>
                    <a:fld id="{EA787A78-5CB5-4048-8A30-51EBBA750C6B}" type="CATEGORYNAME">
                      <a:rPr lang="en-US" baseline="0"/>
                      <a:pPr/>
                      <a:t>[CATEGORY NAME]</a:t>
                    </a:fld>
                    <a:r>
                      <a:rPr lang="en-US" baseline="0"/>
                      <a:t> </a:t>
                    </a:r>
                    <a:fld id="{CAA906DE-ECB1-48E4-94D0-6FBD98C9CD1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09EFC93A-35D6-44B7-9CF9-BC54E4F2D0A9}" type="CELLRANGE">
                      <a:rPr lang="en-US"/>
                      <a:pPr/>
                      <a:t>[CELLRANGE]</a:t>
                    </a:fld>
                    <a:r>
                      <a:rPr lang="en-US" baseline="0"/>
                      <a:t> </a:t>
                    </a:r>
                    <a:fld id="{AF4773C4-FF36-4A02-93A1-19FC9ED7929D}"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9"/>
              <c:layout/>
              <c:tx>
                <c:rich>
                  <a:bodyPr/>
                  <a:lstStyle/>
                  <a:p>
                    <a:fld id="{8A124790-71B5-45F4-A1FA-784E06D516D4}" type="CELLRANGE">
                      <a:rPr lang="en-US"/>
                      <a:pPr/>
                      <a:t>[CELLRANGE]</a:t>
                    </a:fld>
                    <a:r>
                      <a:rPr lang="en-US" baseline="0"/>
                      <a:t> </a:t>
                    </a:r>
                    <a:fld id="{B8F2172E-858B-4C89-8BB7-5D799512DE1C}"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0"/>
              <c:layout/>
              <c:tx>
                <c:rich>
                  <a:bodyPr/>
                  <a:lstStyle/>
                  <a:p>
                    <a:fld id="{3E2442C1-9457-40B6-9D03-20B590BDB149}" type="CELLRANGE">
                      <a:rPr lang="en-US"/>
                      <a:pPr/>
                      <a:t>[CELLRANGE]</a:t>
                    </a:fld>
                    <a:r>
                      <a:rPr lang="en-US" baseline="0"/>
                      <a:t> </a:t>
                    </a:r>
                    <a:fld id="{61540F46-A05B-40D2-AA72-FD0AEDD7F22C}"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1"/>
              <c:layout/>
              <c:tx>
                <c:rich>
                  <a:bodyPr/>
                  <a:lstStyle/>
                  <a:p>
                    <a:fld id="{21B42253-9C09-4EB5-BCC6-79B1FD3E154B}" type="CELLRANGE">
                      <a:rPr lang="en-US"/>
                      <a:pPr/>
                      <a:t>[CELLRANGE]</a:t>
                    </a:fld>
                    <a:r>
                      <a:rPr lang="en-US" baseline="0"/>
                      <a:t> </a:t>
                    </a:r>
                    <a:fld id="{D8423347-3E4D-404F-B29E-918CA2AF8C5D}"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2"/>
              <c:layout>
                <c:manualLayout>
                  <c:x val="0.18389085672803296"/>
                  <c:y val="4.7767487364941521E-3"/>
                </c:manualLayout>
              </c:layout>
              <c:tx>
                <c:rich>
                  <a:bodyPr/>
                  <a:lstStyle/>
                  <a:p>
                    <a:fld id="{C8779ABF-ABFD-4925-80FF-FC197A192A83}" type="CELLRANGE">
                      <a:rPr lang="en-US"/>
                      <a:pPr/>
                      <a:t>[CELLRANGE]</a:t>
                    </a:fld>
                    <a:r>
                      <a:rPr lang="en-US" baseline="0"/>
                      <a:t> </a:t>
                    </a:r>
                    <a:fld id="{46512E4B-5DCE-45BD-AAD3-D835861D6077}" type="CATEGORYNAME">
                      <a:rPr lang="en-US" baseline="0"/>
                      <a:pPr/>
                      <a:t>[CATEGORY NAME]</a:t>
                    </a:fld>
                    <a:r>
                      <a:rPr lang="en-US" baseline="0"/>
                      <a:t> &lt;1%</a:t>
                    </a:r>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'New Infections_15-19_reg'!$A$39:$A$61</c:f>
              <c:strCache>
                <c:ptCount val="23"/>
                <c:pt idx="0">
                  <c:v>Nigeria</c:v>
                </c:pt>
                <c:pt idx="1">
                  <c:v>Cameroon</c:v>
                </c:pt>
                <c:pt idx="2">
                  <c:v>Côte d'Ivoire</c:v>
                </c:pt>
                <c:pt idx="3">
                  <c:v>Democratic Republic of the Congo</c:v>
                </c:pt>
                <c:pt idx="4">
                  <c:v>Ghana</c:v>
                </c:pt>
                <c:pt idx="5">
                  <c:v>Mali</c:v>
                </c:pt>
                <c:pt idx="6">
                  <c:v>Guinea</c:v>
                </c:pt>
                <c:pt idx="7">
                  <c:v>Chad</c:v>
                </c:pt>
                <c:pt idx="8">
                  <c:v>Central African Republic</c:v>
                </c:pt>
                <c:pt idx="9">
                  <c:v>Niger</c:v>
                </c:pt>
                <c:pt idx="10">
                  <c:v>Congo</c:v>
                </c:pt>
                <c:pt idx="11">
                  <c:v>Sierra Leone</c:v>
                </c:pt>
                <c:pt idx="12">
                  <c:v>Burkina Faso</c:v>
                </c:pt>
                <c:pt idx="13">
                  <c:v>Togo</c:v>
                </c:pt>
                <c:pt idx="14">
                  <c:v>Benin</c:v>
                </c:pt>
                <c:pt idx="15">
                  <c:v>Senegal</c:v>
                </c:pt>
                <c:pt idx="16">
                  <c:v>Liberia</c:v>
                </c:pt>
                <c:pt idx="17">
                  <c:v>Guinea-Bissau</c:v>
                </c:pt>
                <c:pt idx="18">
                  <c:v>Mauritania</c:v>
                </c:pt>
                <c:pt idx="19">
                  <c:v>Gabon</c:v>
                </c:pt>
                <c:pt idx="20">
                  <c:v>Gambia</c:v>
                </c:pt>
                <c:pt idx="21">
                  <c:v>Cabo Verde</c:v>
                </c:pt>
                <c:pt idx="22">
                  <c:v>Equatorial Guinea</c:v>
                </c:pt>
              </c:strCache>
            </c:strRef>
          </c:cat>
          <c:val>
            <c:numRef>
              <c:f>'New Infections_15-19_reg'!$B$39:$B$61</c:f>
              <c:numCache>
                <c:formatCode>General</c:formatCode>
                <c:ptCount val="23"/>
                <c:pt idx="0">
                  <c:v>20741.330000000002</c:v>
                </c:pt>
                <c:pt idx="1">
                  <c:v>4094.33</c:v>
                </c:pt>
                <c:pt idx="2">
                  <c:v>2022.78</c:v>
                </c:pt>
                <c:pt idx="3">
                  <c:v>1236.42</c:v>
                </c:pt>
                <c:pt idx="4">
                  <c:v>957.99</c:v>
                </c:pt>
                <c:pt idx="5">
                  <c:v>905.87</c:v>
                </c:pt>
                <c:pt idx="6">
                  <c:v>756.32</c:v>
                </c:pt>
                <c:pt idx="7">
                  <c:v>730.26</c:v>
                </c:pt>
                <c:pt idx="8">
                  <c:v>599.76</c:v>
                </c:pt>
                <c:pt idx="9">
                  <c:v>471.8</c:v>
                </c:pt>
                <c:pt idx="10">
                  <c:v>459.38</c:v>
                </c:pt>
                <c:pt idx="11">
                  <c:v>426.95</c:v>
                </c:pt>
                <c:pt idx="12">
                  <c:v>420.19</c:v>
                </c:pt>
                <c:pt idx="13">
                  <c:v>408.65</c:v>
                </c:pt>
                <c:pt idx="14">
                  <c:v>379.21</c:v>
                </c:pt>
                <c:pt idx="15">
                  <c:v>254.87</c:v>
                </c:pt>
                <c:pt idx="16">
                  <c:v>228.98</c:v>
                </c:pt>
                <c:pt idx="17">
                  <c:v>204.83</c:v>
                </c:pt>
                <c:pt idx="18">
                  <c:v>135.19999999999999</c:v>
                </c:pt>
                <c:pt idx="19">
                  <c:v>133.56</c:v>
                </c:pt>
                <c:pt idx="20">
                  <c:v>121.73</c:v>
                </c:pt>
                <c:pt idx="21">
                  <c:v>36.700000000000003</c:v>
                </c:pt>
                <c:pt idx="22">
                  <c:v>9.61</c:v>
                </c:pt>
              </c:numCache>
            </c:numRef>
          </c:val>
          <c:extLst>
            <c:ext xmlns:c15="http://schemas.microsoft.com/office/drawing/2012/chart" uri="{02D57815-91ED-43cb-92C2-25804820EDAC}">
              <c15:datalabelsRange>
                <c15:f>'New Infections_15-19_reg'!$C$39:$C$61</c15:f>
                <c15:dlblRangeCache>
                  <c:ptCount val="23"/>
                  <c:pt idx="0">
                    <c:v>21,000</c:v>
                  </c:pt>
                  <c:pt idx="1">
                    <c:v>4,100</c:v>
                  </c:pt>
                  <c:pt idx="2">
                    <c:v>2,000</c:v>
                  </c:pt>
                  <c:pt idx="3">
                    <c:v>1,200</c:v>
                  </c:pt>
                  <c:pt idx="4">
                    <c:v>&lt;1,000</c:v>
                  </c:pt>
                  <c:pt idx="5">
                    <c:v>&lt;1,000</c:v>
                  </c:pt>
                  <c:pt idx="6">
                    <c:v>&lt;1,000</c:v>
                  </c:pt>
                  <c:pt idx="7">
                    <c:v>&lt;1,000</c:v>
                  </c:pt>
                  <c:pt idx="8">
                    <c:v>&lt;1,000</c:v>
                  </c:pt>
                  <c:pt idx="9">
                    <c:v>&lt;500</c:v>
                  </c:pt>
                  <c:pt idx="11">
                    <c:v>&lt;500</c:v>
                  </c:pt>
                  <c:pt idx="12">
                    <c:v>&lt;500</c:v>
                  </c:pt>
                  <c:pt idx="13">
                    <c:v>&lt;500</c:v>
                  </c:pt>
                  <c:pt idx="14">
                    <c:v>&lt;500</c:v>
                  </c:pt>
                  <c:pt idx="15">
                    <c:v>&lt;500</c:v>
                  </c:pt>
                  <c:pt idx="16">
                    <c:v>&lt;500</c:v>
                  </c:pt>
                  <c:pt idx="18">
                    <c:v>&lt;200</c:v>
                  </c:pt>
                  <c:pt idx="19">
                    <c:v>&lt;200</c:v>
                  </c:pt>
                  <c:pt idx="20">
                    <c:v>&lt;200</c:v>
                  </c:pt>
                  <c:pt idx="21">
                    <c:v>&lt;100</c:v>
                  </c:pt>
                  <c:pt idx="22">
                    <c:v>&lt;100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change in new infections</a:t>
            </a:r>
            <a:r>
              <a:rPr lang="en-US" baseline="0"/>
              <a:t> among adolescents (15-19), Western and Central Africa, 2000-2015</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NI_2000v2015!$D$30</c:f>
              <c:strCache>
                <c:ptCount val="1"/>
                <c:pt idx="0">
                  <c:v>% change</c:v>
                </c:pt>
              </c:strCache>
            </c:strRef>
          </c:tx>
          <c:spPr>
            <a:solidFill>
              <a:schemeClr val="bg2">
                <a:lumMod val="9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NI_2000v2015!$A$31:$A$51</c:f>
              <c:strCache>
                <c:ptCount val="21"/>
                <c:pt idx="0">
                  <c:v>Equatorial Guinea</c:v>
                </c:pt>
                <c:pt idx="1">
                  <c:v>Senegal</c:v>
                </c:pt>
                <c:pt idx="2">
                  <c:v>Togo</c:v>
                </c:pt>
                <c:pt idx="3">
                  <c:v>Gabon</c:v>
                </c:pt>
                <c:pt idx="4">
                  <c:v>Democratic Republic of the Congo</c:v>
                </c:pt>
                <c:pt idx="5">
                  <c:v>Niger</c:v>
                </c:pt>
                <c:pt idx="6">
                  <c:v>Liberia</c:v>
                </c:pt>
                <c:pt idx="7">
                  <c:v>Mauritania</c:v>
                </c:pt>
                <c:pt idx="8">
                  <c:v>Chad</c:v>
                </c:pt>
                <c:pt idx="9">
                  <c:v>Cabo Verde</c:v>
                </c:pt>
                <c:pt idx="10">
                  <c:v>Ghana</c:v>
                </c:pt>
                <c:pt idx="11">
                  <c:v>Central African Republic</c:v>
                </c:pt>
                <c:pt idx="12">
                  <c:v>Côte d'Ivoire</c:v>
                </c:pt>
                <c:pt idx="13">
                  <c:v>Sierra Leone</c:v>
                </c:pt>
                <c:pt idx="14">
                  <c:v>Benin</c:v>
                </c:pt>
                <c:pt idx="15">
                  <c:v>Gambia</c:v>
                </c:pt>
                <c:pt idx="16">
                  <c:v>Nigeria</c:v>
                </c:pt>
                <c:pt idx="17">
                  <c:v>Cameroon</c:v>
                </c:pt>
                <c:pt idx="18">
                  <c:v>Burkina Faso</c:v>
                </c:pt>
                <c:pt idx="19">
                  <c:v>Guinea</c:v>
                </c:pt>
                <c:pt idx="20">
                  <c:v>Mali</c:v>
                </c:pt>
              </c:strCache>
            </c:strRef>
          </c:cat>
          <c:val>
            <c:numRef>
              <c:f>NI_2000v2015!$D$31:$D$51</c:f>
              <c:numCache>
                <c:formatCode>General</c:formatCode>
                <c:ptCount val="21"/>
                <c:pt idx="0">
                  <c:v>-0.93030676626296316</c:v>
                </c:pt>
                <c:pt idx="1">
                  <c:v>-0.84838913079686873</c:v>
                </c:pt>
                <c:pt idx="2">
                  <c:v>-0.74877507484799855</c:v>
                </c:pt>
                <c:pt idx="3">
                  <c:v>-0.74588074127630433</c:v>
                </c:pt>
                <c:pt idx="4">
                  <c:v>-0.73918106203314815</c:v>
                </c:pt>
                <c:pt idx="5">
                  <c:v>-0.73757543732791953</c:v>
                </c:pt>
                <c:pt idx="6">
                  <c:v>-0.65880407086766701</c:v>
                </c:pt>
                <c:pt idx="7">
                  <c:v>-0.63354474982381959</c:v>
                </c:pt>
                <c:pt idx="8">
                  <c:v>-0.62788730528364767</c:v>
                </c:pt>
                <c:pt idx="9">
                  <c:v>-0.62756241120357215</c:v>
                </c:pt>
                <c:pt idx="10">
                  <c:v>-0.62035294071024061</c:v>
                </c:pt>
                <c:pt idx="11">
                  <c:v>-0.5687661777394305</c:v>
                </c:pt>
                <c:pt idx="12">
                  <c:v>-0.55113072769999938</c:v>
                </c:pt>
                <c:pt idx="13">
                  <c:v>-0.53922944096697611</c:v>
                </c:pt>
                <c:pt idx="14">
                  <c:v>-0.41847876092623837</c:v>
                </c:pt>
                <c:pt idx="15">
                  <c:v>-0.41739255288599597</c:v>
                </c:pt>
                <c:pt idx="16">
                  <c:v>-0.27872199402149639</c:v>
                </c:pt>
                <c:pt idx="17">
                  <c:v>-0.21183310072669523</c:v>
                </c:pt>
                <c:pt idx="18">
                  <c:v>-9.6462745941296668E-2</c:v>
                </c:pt>
                <c:pt idx="19">
                  <c:v>1.004273504273517E-2</c:v>
                </c:pt>
                <c:pt idx="20">
                  <c:v>0.36378965117504475</c:v>
                </c:pt>
              </c:numCache>
            </c:numRef>
          </c:val>
          <c:extLst/>
        </c:ser>
        <c:dLbls>
          <c:dLblPos val="inEnd"/>
          <c:showLegendKey val="0"/>
          <c:showVal val="1"/>
          <c:showCatName val="0"/>
          <c:showSerName val="0"/>
          <c:showPercent val="0"/>
          <c:showBubbleSize val="0"/>
        </c:dLbls>
        <c:gapWidth val="50"/>
        <c:axId val="726492048"/>
        <c:axId val="726491656"/>
      </c:barChart>
      <c:catAx>
        <c:axId val="72649204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6491656"/>
        <c:crosses val="autoZero"/>
        <c:auto val="1"/>
        <c:lblAlgn val="ctr"/>
        <c:lblOffset val="100"/>
        <c:noMultiLvlLbl val="0"/>
      </c:catAx>
      <c:valAx>
        <c:axId val="726491656"/>
        <c:scaling>
          <c:orientation val="minMax"/>
          <c:max val="1"/>
          <c:min val="-1"/>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6492048"/>
        <c:crosses val="autoZero"/>
        <c:crossBetween val="between"/>
      </c:valAx>
      <c:spPr>
        <a:gradFill flip="none" rotWithShape="1">
          <a:gsLst>
            <a:gs pos="50000">
              <a:srgbClr val="92D050">
                <a:alpha val="40000"/>
              </a:srgbClr>
            </a:gs>
            <a:gs pos="50000">
              <a:srgbClr val="92D050"/>
            </a:gs>
            <a:gs pos="50000">
              <a:srgbClr val="92D050">
                <a:alpha val="40000"/>
              </a:srgbClr>
            </a:gs>
            <a:gs pos="50000">
              <a:srgbClr val="92D050">
                <a:alpha val="40000"/>
              </a:srgbClr>
            </a:gs>
            <a:gs pos="50000">
              <a:srgbClr val="92D050">
                <a:alpha val="40000"/>
              </a:srgbClr>
            </a:gs>
            <a:gs pos="50000">
              <a:srgbClr val="FF0000">
                <a:alpha val="50000"/>
                <a:lumMod val="100000"/>
              </a:srgbClr>
            </a:gs>
          </a:gsLst>
          <a:lin ang="16200000" scaled="1"/>
          <a:tileRect/>
        </a:gradFill>
        <a:ln>
          <a:noFill/>
        </a:ln>
        <a:effectLst/>
      </c:spPr>
    </c:plotArea>
    <c:plotVisOnly val="0"/>
    <c:dispBlanksAs val="gap"/>
    <c:showDLblsOverMax val="0"/>
  </c:chart>
  <c:spPr>
    <a:solidFill>
      <a:schemeClr val="bg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0" normalizeH="0" baseline="0">
                <a:solidFill>
                  <a:schemeClr val="dk1">
                    <a:lumMod val="50000"/>
                    <a:lumOff val="50000"/>
                  </a:schemeClr>
                </a:solidFill>
                <a:latin typeface="+mj-lt"/>
                <a:ea typeface="+mj-ea"/>
                <a:cs typeface="+mj-cs"/>
              </a:defRPr>
            </a:pPr>
            <a:r>
              <a:rPr lang="en-US" sz="1600"/>
              <a:t>Estimated number of new HIV infections among children aged 0–14, adolescents aged 15–19 and young people aged 20–24, Global, 2000–2014 </a:t>
            </a:r>
          </a:p>
        </c:rich>
      </c:tx>
      <c:overlay val="0"/>
      <c:spPr>
        <a:noFill/>
        <a:ln>
          <a:noFill/>
        </a:ln>
        <a:effectLst/>
      </c:spPr>
      <c:txPr>
        <a:bodyPr rot="0" spcFirstLastPara="1" vertOverflow="ellipsis" vert="horz" wrap="square" anchor="ctr" anchorCtr="1"/>
        <a:lstStyle/>
        <a:p>
          <a:pPr>
            <a:defRPr sz="144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'New Infects trend_ados'!$B$37</c:f>
              <c:strCache>
                <c:ptCount val="1"/>
                <c:pt idx="0">
                  <c:v>Children aged 0-14</c:v>
                </c:pt>
              </c:strCache>
            </c:strRef>
          </c:tx>
          <c:spPr>
            <a:ln w="22225" cap="rnd">
              <a:solidFill>
                <a:schemeClr val="accent1"/>
              </a:solidFill>
              <a:round/>
            </a:ln>
            <a:effectLst/>
          </c:spPr>
          <c:marker>
            <c:symbol val="none"/>
          </c:marker>
          <c:cat>
            <c:numRef>
              <c:f>'New Infects trend_ados'!$A$38:$A$52</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'New Infects trend_ados'!$B$38:$B$52</c:f>
              <c:numCache>
                <c:formatCode>General</c:formatCode>
                <c:ptCount val="15"/>
                <c:pt idx="0">
                  <c:v>523340</c:v>
                </c:pt>
                <c:pt idx="1">
                  <c:v>529672</c:v>
                </c:pt>
                <c:pt idx="2">
                  <c:v>530441</c:v>
                </c:pt>
                <c:pt idx="3">
                  <c:v>525859</c:v>
                </c:pt>
                <c:pt idx="4">
                  <c:v>515748</c:v>
                </c:pt>
                <c:pt idx="5">
                  <c:v>500985</c:v>
                </c:pt>
                <c:pt idx="6">
                  <c:v>487289</c:v>
                </c:pt>
                <c:pt idx="7">
                  <c:v>470007</c:v>
                </c:pt>
                <c:pt idx="8">
                  <c:v>449126</c:v>
                </c:pt>
                <c:pt idx="9">
                  <c:v>396920</c:v>
                </c:pt>
                <c:pt idx="10">
                  <c:v>357932</c:v>
                </c:pt>
                <c:pt idx="11">
                  <c:v>325922</c:v>
                </c:pt>
                <c:pt idx="12">
                  <c:v>275355</c:v>
                </c:pt>
                <c:pt idx="13">
                  <c:v>249775</c:v>
                </c:pt>
                <c:pt idx="14">
                  <c:v>218531</c:v>
                </c:pt>
              </c:numCache>
            </c:numRef>
          </c:val>
          <c:smooth val="0"/>
        </c:ser>
        <c:ser>
          <c:idx val="1"/>
          <c:order val="1"/>
          <c:tx>
            <c:strRef>
              <c:f>'New Infects trend_ados'!$C$37</c:f>
              <c:strCache>
                <c:ptCount val="1"/>
                <c:pt idx="0">
                  <c:v>Adolescents aged 15-19</c:v>
                </c:pt>
              </c:strCache>
            </c:strRef>
          </c:tx>
          <c:spPr>
            <a:ln w="22225" cap="rnd">
              <a:solidFill>
                <a:schemeClr val="accent2"/>
              </a:solidFill>
              <a:round/>
            </a:ln>
            <a:effectLst/>
          </c:spPr>
          <c:marker>
            <c:symbol val="none"/>
          </c:marker>
          <c:cat>
            <c:numRef>
              <c:f>'New Infects trend_ados'!$A$38:$A$52</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'New Infects trend_ados'!$C$38:$C$52</c:f>
              <c:numCache>
                <c:formatCode>General</c:formatCode>
                <c:ptCount val="15"/>
                <c:pt idx="0">
                  <c:v>385769</c:v>
                </c:pt>
                <c:pt idx="1">
                  <c:v>365870</c:v>
                </c:pt>
                <c:pt idx="2">
                  <c:v>350496</c:v>
                </c:pt>
                <c:pt idx="3">
                  <c:v>336424</c:v>
                </c:pt>
                <c:pt idx="4">
                  <c:v>323621</c:v>
                </c:pt>
                <c:pt idx="5">
                  <c:v>312410</c:v>
                </c:pt>
                <c:pt idx="6">
                  <c:v>299003</c:v>
                </c:pt>
                <c:pt idx="7">
                  <c:v>286590</c:v>
                </c:pt>
                <c:pt idx="8">
                  <c:v>272077</c:v>
                </c:pt>
                <c:pt idx="9">
                  <c:v>263322</c:v>
                </c:pt>
                <c:pt idx="10">
                  <c:v>257441</c:v>
                </c:pt>
                <c:pt idx="11">
                  <c:v>247541</c:v>
                </c:pt>
                <c:pt idx="12">
                  <c:v>236777</c:v>
                </c:pt>
                <c:pt idx="13">
                  <c:v>229225</c:v>
                </c:pt>
                <c:pt idx="14">
                  <c:v>223527</c:v>
                </c:pt>
              </c:numCache>
            </c:numRef>
          </c:val>
          <c:smooth val="0"/>
        </c:ser>
        <c:ser>
          <c:idx val="2"/>
          <c:order val="2"/>
          <c:tx>
            <c:strRef>
              <c:f>'New Infects trend_ados'!$D$37</c:f>
              <c:strCache>
                <c:ptCount val="1"/>
                <c:pt idx="0">
                  <c:v>Young people aged 20-24</c:v>
                </c:pt>
              </c:strCache>
            </c:strRef>
          </c:tx>
          <c:spPr>
            <a:ln w="22225" cap="rnd">
              <a:solidFill>
                <a:schemeClr val="accent3"/>
              </a:solidFill>
              <a:round/>
            </a:ln>
            <a:effectLst/>
          </c:spPr>
          <c:marker>
            <c:symbol val="none"/>
          </c:marker>
          <c:cat>
            <c:numRef>
              <c:f>'New Infects trend_ados'!$A$38:$A$52</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'New Infects trend_ados'!$D$38:$D$52</c:f>
              <c:numCache>
                <c:formatCode>General</c:formatCode>
                <c:ptCount val="15"/>
                <c:pt idx="0">
                  <c:v>590499</c:v>
                </c:pt>
                <c:pt idx="1">
                  <c:v>564947</c:v>
                </c:pt>
                <c:pt idx="2">
                  <c:v>546138</c:v>
                </c:pt>
                <c:pt idx="3">
                  <c:v>530782</c:v>
                </c:pt>
                <c:pt idx="4">
                  <c:v>515897</c:v>
                </c:pt>
                <c:pt idx="5">
                  <c:v>503119</c:v>
                </c:pt>
                <c:pt idx="6">
                  <c:v>488954</c:v>
                </c:pt>
                <c:pt idx="7">
                  <c:v>476249</c:v>
                </c:pt>
                <c:pt idx="8">
                  <c:v>460776</c:v>
                </c:pt>
                <c:pt idx="9">
                  <c:v>454142</c:v>
                </c:pt>
                <c:pt idx="10">
                  <c:v>449899</c:v>
                </c:pt>
                <c:pt idx="11">
                  <c:v>437118</c:v>
                </c:pt>
                <c:pt idx="12">
                  <c:v>420086</c:v>
                </c:pt>
                <c:pt idx="13">
                  <c:v>403710</c:v>
                </c:pt>
                <c:pt idx="14">
                  <c:v>391928</c:v>
                </c:pt>
              </c:numCache>
            </c:numRef>
          </c:val>
          <c:smooth val="0"/>
        </c:ser>
        <c:dLbls>
          <c:showLegendKey val="0"/>
          <c:showVal val="0"/>
          <c:showCatName val="0"/>
          <c:showSerName val="0"/>
          <c:showPercent val="0"/>
          <c:showBubbleSize val="0"/>
        </c:dLbls>
        <c:smooth val="0"/>
        <c:axId val="726497144"/>
        <c:axId val="726496360"/>
      </c:lineChart>
      <c:catAx>
        <c:axId val="726497144"/>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spc="0" normalizeH="0" baseline="0">
                <a:solidFill>
                  <a:schemeClr val="dk1">
                    <a:lumMod val="65000"/>
                    <a:lumOff val="35000"/>
                  </a:schemeClr>
                </a:solidFill>
                <a:latin typeface="+mn-lt"/>
                <a:ea typeface="+mn-ea"/>
                <a:cs typeface="+mn-cs"/>
              </a:defRPr>
            </a:pPr>
            <a:endParaRPr lang="en-US"/>
          </a:p>
        </c:txPr>
        <c:crossAx val="726496360"/>
        <c:crosses val="autoZero"/>
        <c:auto val="1"/>
        <c:lblAlgn val="ctr"/>
        <c:lblOffset val="100"/>
        <c:noMultiLvlLbl val="0"/>
      </c:catAx>
      <c:valAx>
        <c:axId val="726496360"/>
        <c:scaling>
          <c:orientation val="minMax"/>
          <c:max val="600000"/>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dk1">
                    <a:lumMod val="65000"/>
                    <a:lumOff val="35000"/>
                  </a:schemeClr>
                </a:solidFill>
                <a:latin typeface="+mn-lt"/>
                <a:ea typeface="+mn-ea"/>
                <a:cs typeface="+mn-cs"/>
              </a:defRPr>
            </a:pPr>
            <a:endParaRPr lang="en-US"/>
          </a:p>
        </c:txPr>
        <c:crossAx val="726497144"/>
        <c:crosses val="autoZero"/>
        <c:crossBetween val="midCat"/>
      </c:valAx>
      <c:spPr>
        <a:pattFill prst="ltDnDiag">
          <a:fgClr>
            <a:schemeClr val="dk1">
              <a:lumMod val="15000"/>
              <a:lumOff val="85000"/>
            </a:schemeClr>
          </a:fgClr>
          <a:bgClr>
            <a:schemeClr val="lt1"/>
          </a:bgClr>
        </a:pattFill>
        <a:ln>
          <a:noFill/>
        </a:ln>
        <a:effectLst/>
      </c:spPr>
    </c:plotArea>
    <c:legend>
      <c:legendPos val="t"/>
      <c:layout>
        <c:manualLayout>
          <c:xMode val="edge"/>
          <c:yMode val="edge"/>
          <c:x val="6.6892760076930902E-2"/>
          <c:y val="0.1116338692957498"/>
          <c:w val="0.91592068549848238"/>
          <c:h val="6.5102677332465247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cap="none" spc="0" normalizeH="0" baseline="0">
                <a:solidFill>
                  <a:schemeClr val="dk1">
                    <a:lumMod val="50000"/>
                    <a:lumOff val="50000"/>
                  </a:schemeClr>
                </a:solidFill>
                <a:latin typeface="+mj-lt"/>
                <a:ea typeface="+mj-ea"/>
                <a:cs typeface="+mj-cs"/>
              </a:defRPr>
            </a:pPr>
            <a:r>
              <a:rPr lang="en-US" sz="1600"/>
              <a:t>Estimated number of new HIV infections among children aged 0–14, adolescents aged 15–19 and young people aged 20–24, Western</a:t>
            </a:r>
            <a:r>
              <a:rPr lang="en-US" sz="1600" baseline="0"/>
              <a:t> </a:t>
            </a:r>
            <a:r>
              <a:rPr lang="en-US" sz="1600"/>
              <a:t>and Central Africa, 2000–2015</a:t>
            </a:r>
          </a:p>
        </c:rich>
      </c:tx>
      <c:layout/>
      <c:overlay val="0"/>
      <c:spPr>
        <a:noFill/>
        <a:ln>
          <a:noFill/>
        </a:ln>
        <a:effectLst/>
      </c:spPr>
      <c:txPr>
        <a:bodyPr rot="0" spcFirstLastPara="1" vertOverflow="ellipsis" vert="horz" wrap="square" anchor="ctr" anchorCtr="1"/>
        <a:lstStyle/>
        <a:p>
          <a:pPr>
            <a:defRPr sz="144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NI_ageGroups!$B$37</c:f>
              <c:strCache>
                <c:ptCount val="1"/>
                <c:pt idx="0">
                  <c:v>Children aged 0-14</c:v>
                </c:pt>
              </c:strCache>
            </c:strRef>
          </c:tx>
          <c:spPr>
            <a:ln w="22225" cap="rnd">
              <a:solidFill>
                <a:schemeClr val="accent1"/>
              </a:solidFill>
              <a:round/>
            </a:ln>
            <a:effectLst/>
          </c:spPr>
          <c:marker>
            <c:symbol val="none"/>
          </c:marker>
          <c:cat>
            <c:numRef>
              <c:f>NI_ageGroups!$A$38:$A$53</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NI_ageGroups!$B$38:$B$53</c:f>
              <c:numCache>
                <c:formatCode>General</c:formatCode>
                <c:ptCount val="16"/>
                <c:pt idx="0">
                  <c:v>120480</c:v>
                </c:pt>
                <c:pt idx="1">
                  <c:v>122649</c:v>
                </c:pt>
                <c:pt idx="2">
                  <c:v>123360</c:v>
                </c:pt>
                <c:pt idx="3">
                  <c:v>122897</c:v>
                </c:pt>
                <c:pt idx="4">
                  <c:v>121382</c:v>
                </c:pt>
                <c:pt idx="5">
                  <c:v>119221</c:v>
                </c:pt>
                <c:pt idx="6">
                  <c:v>115193</c:v>
                </c:pt>
                <c:pt idx="7">
                  <c:v>110648</c:v>
                </c:pt>
                <c:pt idx="8">
                  <c:v>105455</c:v>
                </c:pt>
                <c:pt idx="9">
                  <c:v>101187</c:v>
                </c:pt>
                <c:pt idx="10">
                  <c:v>94012</c:v>
                </c:pt>
                <c:pt idx="11">
                  <c:v>90647</c:v>
                </c:pt>
                <c:pt idx="12">
                  <c:v>83698</c:v>
                </c:pt>
                <c:pt idx="13">
                  <c:v>75258</c:v>
                </c:pt>
                <c:pt idx="14">
                  <c:v>69817</c:v>
                </c:pt>
                <c:pt idx="15">
                  <c:v>65244</c:v>
                </c:pt>
              </c:numCache>
            </c:numRef>
          </c:val>
          <c:smooth val="0"/>
        </c:ser>
        <c:ser>
          <c:idx val="1"/>
          <c:order val="1"/>
          <c:tx>
            <c:strRef>
              <c:f>NI_ageGroups!$C$37</c:f>
              <c:strCache>
                <c:ptCount val="1"/>
                <c:pt idx="0">
                  <c:v>Adolescents aged 15-19</c:v>
                </c:pt>
              </c:strCache>
            </c:strRef>
          </c:tx>
          <c:spPr>
            <a:ln w="22225" cap="rnd">
              <a:solidFill>
                <a:schemeClr val="accent2"/>
              </a:solidFill>
              <a:round/>
            </a:ln>
            <a:effectLst/>
          </c:spPr>
          <c:marker>
            <c:symbol val="none"/>
          </c:marker>
          <c:cat>
            <c:numRef>
              <c:f>NI_ageGroups!$A$38:$A$53</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NI_ageGroups!$C$38:$C$53</c:f>
              <c:numCache>
                <c:formatCode>General</c:formatCode>
                <c:ptCount val="16"/>
                <c:pt idx="0">
                  <c:v>60508.91</c:v>
                </c:pt>
                <c:pt idx="1">
                  <c:v>57358.73</c:v>
                </c:pt>
                <c:pt idx="2">
                  <c:v>53995.77</c:v>
                </c:pt>
                <c:pt idx="3">
                  <c:v>50706.89</c:v>
                </c:pt>
                <c:pt idx="4">
                  <c:v>47605.440000000002</c:v>
                </c:pt>
                <c:pt idx="5">
                  <c:v>44441.98</c:v>
                </c:pt>
                <c:pt idx="6">
                  <c:v>42211.68</c:v>
                </c:pt>
                <c:pt idx="7">
                  <c:v>40566.35</c:v>
                </c:pt>
                <c:pt idx="8">
                  <c:v>39048.980000000003</c:v>
                </c:pt>
                <c:pt idx="9">
                  <c:v>38773.199999999997</c:v>
                </c:pt>
                <c:pt idx="10">
                  <c:v>36835</c:v>
                </c:pt>
                <c:pt idx="11">
                  <c:v>36686.68</c:v>
                </c:pt>
                <c:pt idx="12">
                  <c:v>36537.42</c:v>
                </c:pt>
                <c:pt idx="13">
                  <c:v>36370.519999999997</c:v>
                </c:pt>
                <c:pt idx="14">
                  <c:v>35983.32</c:v>
                </c:pt>
                <c:pt idx="15">
                  <c:v>35736.720000000001</c:v>
                </c:pt>
              </c:numCache>
            </c:numRef>
          </c:val>
          <c:smooth val="0"/>
        </c:ser>
        <c:ser>
          <c:idx val="2"/>
          <c:order val="2"/>
          <c:tx>
            <c:strRef>
              <c:f>NI_ageGroups!$D$37</c:f>
              <c:strCache>
                <c:ptCount val="1"/>
                <c:pt idx="0">
                  <c:v>Young people aged 20-24</c:v>
                </c:pt>
              </c:strCache>
            </c:strRef>
          </c:tx>
          <c:spPr>
            <a:ln w="22225" cap="rnd">
              <a:solidFill>
                <a:schemeClr val="accent3"/>
              </a:solidFill>
              <a:round/>
            </a:ln>
            <a:effectLst/>
          </c:spPr>
          <c:marker>
            <c:symbol val="none"/>
          </c:marker>
          <c:cat>
            <c:numRef>
              <c:f>NI_ageGroups!$A$38:$A$53</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NI_ageGroups!$D$38:$D$53</c:f>
              <c:numCache>
                <c:formatCode>General</c:formatCode>
                <c:ptCount val="16"/>
                <c:pt idx="0">
                  <c:v>121814.93</c:v>
                </c:pt>
                <c:pt idx="1">
                  <c:v>115862.98</c:v>
                </c:pt>
                <c:pt idx="2">
                  <c:v>109680.24</c:v>
                </c:pt>
                <c:pt idx="3">
                  <c:v>103986.8</c:v>
                </c:pt>
                <c:pt idx="4">
                  <c:v>98781.65</c:v>
                </c:pt>
                <c:pt idx="5">
                  <c:v>93315.54</c:v>
                </c:pt>
                <c:pt idx="6">
                  <c:v>89671.19</c:v>
                </c:pt>
                <c:pt idx="7">
                  <c:v>87069.1</c:v>
                </c:pt>
                <c:pt idx="8">
                  <c:v>84445.58</c:v>
                </c:pt>
                <c:pt idx="9">
                  <c:v>84559.14</c:v>
                </c:pt>
                <c:pt idx="10">
                  <c:v>80490.710000000006</c:v>
                </c:pt>
                <c:pt idx="11">
                  <c:v>80296.81</c:v>
                </c:pt>
                <c:pt idx="12">
                  <c:v>79912.009999999995</c:v>
                </c:pt>
                <c:pt idx="13">
                  <c:v>79322.97</c:v>
                </c:pt>
                <c:pt idx="14">
                  <c:v>78163.97</c:v>
                </c:pt>
                <c:pt idx="15">
                  <c:v>77327.83</c:v>
                </c:pt>
              </c:numCache>
            </c:numRef>
          </c:val>
          <c:smooth val="0"/>
        </c:ser>
        <c:dLbls>
          <c:showLegendKey val="0"/>
          <c:showVal val="0"/>
          <c:showCatName val="0"/>
          <c:showSerName val="0"/>
          <c:showPercent val="0"/>
          <c:showBubbleSize val="0"/>
        </c:dLbls>
        <c:smooth val="0"/>
        <c:axId val="726488128"/>
        <c:axId val="726489696"/>
      </c:lineChart>
      <c:catAx>
        <c:axId val="726488128"/>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cap="none" spc="0" normalizeH="0" baseline="0">
                <a:solidFill>
                  <a:schemeClr val="dk1">
                    <a:lumMod val="65000"/>
                    <a:lumOff val="35000"/>
                  </a:schemeClr>
                </a:solidFill>
                <a:latin typeface="+mn-lt"/>
                <a:ea typeface="+mn-ea"/>
                <a:cs typeface="+mn-cs"/>
              </a:defRPr>
            </a:pPr>
            <a:endParaRPr lang="en-US"/>
          </a:p>
        </c:txPr>
        <c:crossAx val="726489696"/>
        <c:crosses val="autoZero"/>
        <c:auto val="1"/>
        <c:lblAlgn val="ctr"/>
        <c:lblOffset val="100"/>
        <c:noMultiLvlLbl val="0"/>
      </c:catAx>
      <c:valAx>
        <c:axId val="726489696"/>
        <c:scaling>
          <c:orientation val="minMax"/>
        </c:scaling>
        <c:delete val="0"/>
        <c:axPos val="l"/>
        <c:majorGridlines>
          <c:spPr>
            <a:ln w="9525" cap="flat" cmpd="sng" algn="ctr">
              <a:solidFill>
                <a:schemeClr val="dk1">
                  <a:lumMod val="15000"/>
                  <a:lumOff val="85000"/>
                  <a:alpha val="54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dk1">
                    <a:lumMod val="65000"/>
                    <a:lumOff val="35000"/>
                  </a:schemeClr>
                </a:solidFill>
                <a:latin typeface="+mn-lt"/>
                <a:ea typeface="+mn-ea"/>
                <a:cs typeface="+mn-cs"/>
              </a:defRPr>
            </a:pPr>
            <a:endParaRPr lang="en-US"/>
          </a:p>
        </c:txPr>
        <c:crossAx val="726488128"/>
        <c:crosses val="autoZero"/>
        <c:crossBetween val="midCat"/>
      </c:valAx>
      <c:spPr>
        <a:pattFill prst="ltDnDiag">
          <a:fgClr>
            <a:schemeClr val="dk1">
              <a:lumMod val="15000"/>
              <a:lumOff val="85000"/>
            </a:schemeClr>
          </a:fgClr>
          <a:bgClr>
            <a:schemeClr val="lt1"/>
          </a:bgClr>
        </a:pattFill>
        <a:ln>
          <a:noFill/>
        </a:ln>
        <a:effectLst/>
      </c:spPr>
    </c:plotArea>
    <c:legend>
      <c:legendPos val="t"/>
      <c:layout>
        <c:manualLayout>
          <c:xMode val="edge"/>
          <c:yMode val="edge"/>
          <c:x val="6.6892760076930902E-2"/>
          <c:y val="0.1116338692957498"/>
          <c:w val="0.91592068549848238"/>
          <c:h val="6.5102677332465247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pregnant</a:t>
            </a:r>
            <a:r>
              <a:rPr lang="en-US" baseline="0"/>
              <a:t> women living with HIV receiving most effective antiretroviral medicines for PMTCT and new HIV infections among children (aged 0-14)</a:t>
            </a:r>
            <a:r>
              <a:rPr lang="en-US"/>
              <a:t>, </a:t>
            </a:r>
            <a:r>
              <a:rPr lang="en-US" sz="1600" b="1" i="0" u="none" strike="noStrike" cap="none" normalizeH="0" baseline="0">
                <a:effectLst/>
              </a:rPr>
              <a:t>Western and Central Africa</a:t>
            </a:r>
            <a:r>
              <a:rPr lang="en-US"/>
              <a:t>, 2000-2015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5.4031209337918433E-2"/>
          <c:y val="0.17191012413770856"/>
          <c:w val="0.90347207042562472"/>
          <c:h val="0.78467304490164536"/>
        </c:manualLayout>
      </c:layout>
      <c:barChart>
        <c:barDir val="col"/>
        <c:grouping val="stacked"/>
        <c:varyColors val="0"/>
        <c:ser>
          <c:idx val="3"/>
          <c:order val="0"/>
          <c:tx>
            <c:strRef>
              <c:f>'PMTCT coverage vs. NI '!$D$35</c:f>
              <c:strCache>
                <c:ptCount val="1"/>
                <c:pt idx="0">
                  <c:v>PMTCT coverage (Most Effective Regimens)</c:v>
                </c:pt>
              </c:strCache>
            </c:strRef>
          </c:tx>
          <c:spPr>
            <a:gradFill flip="none" rotWithShape="1">
              <a:gsLst>
                <a:gs pos="0">
                  <a:schemeClr val="accent1">
                    <a:lumMod val="20000"/>
                    <a:lumOff val="80000"/>
                  </a:schemeClr>
                </a:gs>
                <a:gs pos="71000">
                  <a:schemeClr val="accent1">
                    <a:lumMod val="60000"/>
                    <a:lumOff val="40000"/>
                  </a:schemeClr>
                </a:gs>
                <a:gs pos="100000">
                  <a:schemeClr val="accent1"/>
                </a:gs>
              </a:gsLst>
              <a:lin ang="16200000" scaled="1"/>
              <a:tileRect/>
            </a:gradFill>
            <a:ln>
              <a:noFill/>
            </a:ln>
            <a:effectLst/>
          </c:spPr>
          <c:invertIfNegative val="0"/>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layout>
                <c:manualLayout>
                  <c:x val="0"/>
                  <c:y val="-1.4821596691553977E-2"/>
                </c:manualLayout>
              </c:layout>
              <c:tx>
                <c:rich>
                  <a:bodyPr/>
                  <a:lstStyle/>
                  <a:p>
                    <a:r>
                      <a:rPr lang="en-US"/>
                      <a:t>&lt;1%</a:t>
                    </a:r>
                  </a:p>
                </c:rich>
              </c:tx>
              <c:dLblPos val="ct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2977383792126427E-3"/>
                  <c:y val="-1.6351312032375304E-2"/>
                </c:manualLayout>
              </c:layout>
              <c:tx>
                <c:rich>
                  <a:bodyPr/>
                  <a:lstStyle/>
                  <a:p>
                    <a:r>
                      <a:rPr lang="en-US"/>
                      <a:t>&lt;1%</a:t>
                    </a:r>
                  </a:p>
                </c:rich>
              </c:tx>
              <c:dLblPos val="ct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1.2977383792126427E-3"/>
                  <c:y val="-2.1120154959737306E-2"/>
                </c:manualLayout>
              </c:layout>
              <c:tx>
                <c:rich>
                  <a:bodyPr/>
                  <a:lstStyle/>
                  <a:p>
                    <a:r>
                      <a:rPr lang="en-US"/>
                      <a:t>&lt;1%</a:t>
                    </a:r>
                  </a:p>
                </c:rich>
              </c:tx>
              <c:dLblPos val="ct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1.2977383792126902E-3"/>
                  <c:y val="-2.1494721067573466E-2"/>
                </c:manualLayout>
              </c:layout>
              <c:tx>
                <c:rich>
                  <a:bodyPr/>
                  <a:lstStyle/>
                  <a:p>
                    <a:r>
                      <a:rPr lang="en-US"/>
                      <a:t>&lt;1%</a:t>
                    </a:r>
                  </a:p>
                </c:rich>
              </c:tx>
              <c:dLblPos val="ct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0"/>
                  <c:y val="-2.8940210240637535E-2"/>
                </c:manualLayout>
              </c:layout>
              <c:dLblPos val="ctr"/>
              <c:showLegendKey val="0"/>
              <c:showVal val="1"/>
              <c:showCatName val="0"/>
              <c:showSerName val="0"/>
              <c:showPercent val="0"/>
              <c:showBubbleSize val="0"/>
              <c:extLs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dk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numRef>
              <c:f>'PMTCT coverage vs. NI '!$A$36:$A$51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coverage vs. NI '!$D$36:$D$51</c:f>
              <c:numCache>
                <c:formatCode>0%</c:formatCode>
                <c:ptCount val="16"/>
                <c:pt idx="0">
                  <c:v>0</c:v>
                </c:pt>
                <c:pt idx="1">
                  <c:v>0</c:v>
                </c:pt>
                <c:pt idx="2">
                  <c:v>0</c:v>
                </c:pt>
                <c:pt idx="3">
                  <c:v>0</c:v>
                </c:pt>
                <c:pt idx="4">
                  <c:v>8.1801082692037157E-4</c:v>
                </c:pt>
                <c:pt idx="5">
                  <c:v>9.2360157249088241E-4</c:v>
                </c:pt>
                <c:pt idx="6">
                  <c:v>3.2007068194193834E-2</c:v>
                </c:pt>
                <c:pt idx="7">
                  <c:v>8.2974003164642998E-2</c:v>
                </c:pt>
                <c:pt idx="8">
                  <c:v>0.13325893227109242</c:v>
                </c:pt>
                <c:pt idx="9">
                  <c:v>0.16184148612742985</c:v>
                </c:pt>
                <c:pt idx="10">
                  <c:v>0.22904831574976853</c:v>
                </c:pt>
                <c:pt idx="11">
                  <c:v>0.27497850686618491</c:v>
                </c:pt>
                <c:pt idx="12">
                  <c:v>0.32895464806317143</c:v>
                </c:pt>
                <c:pt idx="13">
                  <c:v>0.42013996073906462</c:v>
                </c:pt>
                <c:pt idx="14">
                  <c:v>0.47231752519244541</c:v>
                </c:pt>
                <c:pt idx="15">
                  <c:v>0.47679046485053339</c:v>
                </c:pt>
              </c:numCache>
            </c:numRef>
          </c:val>
        </c:ser>
        <c:dLbls>
          <c:showLegendKey val="0"/>
          <c:showVal val="0"/>
          <c:showCatName val="0"/>
          <c:showSerName val="0"/>
          <c:showPercent val="0"/>
          <c:showBubbleSize val="0"/>
        </c:dLbls>
        <c:gapWidth val="25"/>
        <c:overlap val="100"/>
        <c:axId val="567895328"/>
        <c:axId val="567895720"/>
      </c:barChart>
      <c:lineChart>
        <c:grouping val="standard"/>
        <c:varyColors val="0"/>
        <c:ser>
          <c:idx val="5"/>
          <c:order val="1"/>
          <c:tx>
            <c:strRef>
              <c:f>'PMTCT coverage vs. NI '!$C$35</c:f>
              <c:strCache>
                <c:ptCount val="1"/>
                <c:pt idx="0">
                  <c:v>New HIV infections among children</c:v>
                </c:pt>
              </c:strCache>
            </c:strRef>
          </c:tx>
          <c:spPr>
            <a:ln w="38100" cap="rnd">
              <a:solidFill>
                <a:schemeClr val="accent6"/>
              </a:solidFill>
              <a:round/>
            </a:ln>
            <a:effectLst/>
          </c:spPr>
          <c:marker>
            <c:symbol val="diamond"/>
            <c:size val="6"/>
            <c:spPr>
              <a:solidFill>
                <a:schemeClr val="accent6"/>
              </a:solidFill>
              <a:ln w="15875">
                <a:solidFill>
                  <a:schemeClr val="accent6"/>
                </a:solidFill>
                <a:round/>
              </a:ln>
              <a:effectLst/>
            </c:spPr>
          </c:marker>
          <c:cat>
            <c:numRef>
              <c:f>'PMTCT coverage vs. NI '!$A$36:$A$51</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 coverage vs. NI '!$C$36:$C$51</c:f>
              <c:numCache>
                <c:formatCode>General</c:formatCode>
                <c:ptCount val="16"/>
                <c:pt idx="0">
                  <c:v>120480</c:v>
                </c:pt>
                <c:pt idx="1">
                  <c:v>122649</c:v>
                </c:pt>
                <c:pt idx="2">
                  <c:v>123360</c:v>
                </c:pt>
                <c:pt idx="3">
                  <c:v>122897</c:v>
                </c:pt>
                <c:pt idx="4">
                  <c:v>121382</c:v>
                </c:pt>
                <c:pt idx="5">
                  <c:v>119221</c:v>
                </c:pt>
                <c:pt idx="6">
                  <c:v>115193</c:v>
                </c:pt>
                <c:pt idx="7">
                  <c:v>110648</c:v>
                </c:pt>
                <c:pt idx="8">
                  <c:v>105455</c:v>
                </c:pt>
                <c:pt idx="9">
                  <c:v>101187</c:v>
                </c:pt>
                <c:pt idx="10">
                  <c:v>94012</c:v>
                </c:pt>
                <c:pt idx="11">
                  <c:v>90647</c:v>
                </c:pt>
                <c:pt idx="12">
                  <c:v>83698</c:v>
                </c:pt>
                <c:pt idx="13">
                  <c:v>75258</c:v>
                </c:pt>
                <c:pt idx="14">
                  <c:v>69817</c:v>
                </c:pt>
                <c:pt idx="15">
                  <c:v>65244</c:v>
                </c:pt>
              </c:numCache>
            </c:numRef>
          </c:val>
          <c:smooth val="0"/>
        </c:ser>
        <c:dLbls>
          <c:showLegendKey val="0"/>
          <c:showVal val="0"/>
          <c:showCatName val="0"/>
          <c:showSerName val="0"/>
          <c:showPercent val="0"/>
          <c:showBubbleSize val="0"/>
        </c:dLbls>
        <c:marker val="1"/>
        <c:smooth val="0"/>
        <c:axId val="567875336"/>
        <c:axId val="567893760"/>
      </c:lineChart>
      <c:catAx>
        <c:axId val="567875336"/>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93760"/>
        <c:crosses val="autoZero"/>
        <c:auto val="1"/>
        <c:lblAlgn val="ctr"/>
        <c:lblOffset val="100"/>
        <c:noMultiLvlLbl val="0"/>
      </c:catAx>
      <c:valAx>
        <c:axId val="567893760"/>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75336"/>
        <c:crosses val="autoZero"/>
        <c:crossBetween val="between"/>
      </c:valAx>
      <c:valAx>
        <c:axId val="567895720"/>
        <c:scaling>
          <c:orientation val="minMax"/>
          <c:max val="1"/>
        </c:scaling>
        <c:delete val="0"/>
        <c:axPos val="r"/>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95328"/>
        <c:crosses val="max"/>
        <c:crossBetween val="between"/>
      </c:valAx>
      <c:catAx>
        <c:axId val="567895328"/>
        <c:scaling>
          <c:orientation val="minMax"/>
        </c:scaling>
        <c:delete val="1"/>
        <c:axPos val="b"/>
        <c:numFmt formatCode="General" sourceLinked="1"/>
        <c:majorTickMark val="out"/>
        <c:minorTickMark val="none"/>
        <c:tickLblPos val="nextTo"/>
        <c:crossAx val="567895720"/>
        <c:crosses val="autoZero"/>
        <c:auto val="1"/>
        <c:lblAlgn val="ctr"/>
        <c:lblOffset val="100"/>
        <c:noMultiLvlLbl val="0"/>
      </c:catAx>
      <c:spPr>
        <a:pattFill prst="ltDnDiag">
          <a:fgClr>
            <a:schemeClr val="dk1">
              <a:lumMod val="15000"/>
              <a:lumOff val="85000"/>
            </a:schemeClr>
          </a:fgClr>
          <a:bgClr>
            <a:schemeClr val="lt1"/>
          </a:bgClr>
        </a:pattFill>
        <a:ln>
          <a:noFill/>
        </a:ln>
        <a:effectLst/>
      </c:spPr>
    </c:plotArea>
    <c:legend>
      <c:legendPos val="t"/>
      <c:layout>
        <c:manualLayout>
          <c:xMode val="edge"/>
          <c:yMode val="edge"/>
          <c:x val="0.26113325348822947"/>
          <c:y val="0.13073244260903574"/>
          <c:w val="0.47773339968112366"/>
          <c:h val="3.415583542138343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accent1">
          <a:lumMod val="60000"/>
          <a:lumOff val="40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Estimated</a:t>
            </a:r>
            <a:r>
              <a:rPr lang="en-US" baseline="0"/>
              <a:t> n</a:t>
            </a:r>
            <a:r>
              <a:rPr lang="en-US"/>
              <a:t>umber of AIDS-related deaths</a:t>
            </a:r>
            <a:r>
              <a:rPr lang="en-US" baseline="0"/>
              <a:t>, by 5-year age groups, 2001-2014</a:t>
            </a:r>
            <a:endParaRPr lang="en-US"/>
          </a:p>
        </c:rich>
      </c:tx>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'AIDS Deaths_by age groups'!$A$32</c:f>
              <c:strCache>
                <c:ptCount val="1"/>
                <c:pt idx="0">
                  <c:v>Age 0-4</c:v>
                </c:pt>
              </c:strCache>
            </c:strRef>
          </c:tx>
          <c:spPr>
            <a:ln w="22225" cap="rnd">
              <a:solidFill>
                <a:schemeClr val="accent1"/>
              </a:solidFill>
              <a:round/>
            </a:ln>
            <a:effectLst/>
          </c:spPr>
          <c:marker>
            <c:symbol val="circle"/>
            <c:size val="6"/>
            <c:spPr>
              <a:solidFill>
                <a:schemeClr val="lt1"/>
              </a:solidFill>
              <a:ln w="15875">
                <a:solidFill>
                  <a:schemeClr val="accent1"/>
                </a:solidFill>
                <a:round/>
              </a:ln>
              <a:effectLst/>
            </c:spPr>
          </c:marker>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cat>
            <c:numRef>
              <c:f>'AIDS Deaths_by age groups'!$B$31:$O$31</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'AIDS Deaths_by age groups'!$B$32:$O$32</c:f>
              <c:numCache>
                <c:formatCode>General</c:formatCode>
                <c:ptCount val="14"/>
                <c:pt idx="0">
                  <c:v>230</c:v>
                </c:pt>
                <c:pt idx="1">
                  <c:v>230</c:v>
                </c:pt>
                <c:pt idx="2">
                  <c:v>230</c:v>
                </c:pt>
                <c:pt idx="3">
                  <c:v>230</c:v>
                </c:pt>
                <c:pt idx="4">
                  <c:v>230</c:v>
                </c:pt>
                <c:pt idx="5">
                  <c:v>220</c:v>
                </c:pt>
                <c:pt idx="6">
                  <c:v>210</c:v>
                </c:pt>
                <c:pt idx="7">
                  <c:v>190</c:v>
                </c:pt>
                <c:pt idx="8">
                  <c:v>170</c:v>
                </c:pt>
                <c:pt idx="9">
                  <c:v>150</c:v>
                </c:pt>
                <c:pt idx="10">
                  <c:v>130</c:v>
                </c:pt>
                <c:pt idx="11">
                  <c:v>120</c:v>
                </c:pt>
                <c:pt idx="12">
                  <c:v>100</c:v>
                </c:pt>
                <c:pt idx="13">
                  <c:v>90</c:v>
                </c:pt>
              </c:numCache>
            </c:numRef>
          </c:val>
          <c:smooth val="0"/>
        </c:ser>
        <c:ser>
          <c:idx val="1"/>
          <c:order val="1"/>
          <c:tx>
            <c:strRef>
              <c:f>'AIDS Deaths_by age groups'!$A$33</c:f>
              <c:strCache>
                <c:ptCount val="1"/>
                <c:pt idx="0">
                  <c:v>Age 5-9</c:v>
                </c:pt>
              </c:strCache>
            </c:strRef>
          </c:tx>
          <c:spPr>
            <a:ln w="22225" cap="rnd">
              <a:solidFill>
                <a:schemeClr val="accent2"/>
              </a:solidFill>
              <a:round/>
            </a:ln>
            <a:effectLst/>
          </c:spPr>
          <c:marker>
            <c:symbol val="circle"/>
            <c:size val="6"/>
            <c:spPr>
              <a:solidFill>
                <a:schemeClr val="lt1"/>
              </a:solidFill>
              <a:ln w="15875">
                <a:solidFill>
                  <a:schemeClr val="accent2"/>
                </a:solidFill>
                <a:round/>
              </a:ln>
              <a:effectLst/>
            </c:spPr>
          </c:marker>
          <c:dLbls>
            <c:dLbl>
              <c:idx val="9"/>
              <c:layout>
                <c:manualLayout>
                  <c:x val="-1.0401771090807824E-16"/>
                  <c:y val="-1.1157600135507735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0"/>
              <c:layout>
                <c:manualLayout>
                  <c:x val="-1.0401771090807824E-16"/>
                  <c:y val="-1.3389120162609283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1"/>
              <c:layout>
                <c:manualLayout>
                  <c:x val="1.4184397163120568E-3"/>
                  <c:y val="-1.1157600135507735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2"/>
              <c:layout>
                <c:manualLayout>
                  <c:x val="1.4184397163119527E-3"/>
                  <c:y val="-1.562064018971083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3"/>
              <c:layout>
                <c:manualLayout>
                  <c:x val="0"/>
                  <c:y val="8.926080108406188E-3"/>
                </c:manualLayout>
              </c:layout>
              <c:dLblPos val="r"/>
              <c:showLegendKey val="0"/>
              <c:showVal val="1"/>
              <c:showCatName val="0"/>
              <c:showSerName val="0"/>
              <c:showPercent val="0"/>
              <c:showBubbleSize val="0"/>
              <c:extLst>
                <c:ext xmlns:c15="http://schemas.microsoft.com/office/drawing/2012/chart" uri="{CE6537A1-D6FC-4f65-9D91-7224C49458BB}"/>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cat>
            <c:numRef>
              <c:f>'AIDS Deaths_by age groups'!$B$31:$O$31</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'AIDS Deaths_by age groups'!$B$33:$O$33</c:f>
              <c:numCache>
                <c:formatCode>General</c:formatCode>
                <c:ptCount val="14"/>
                <c:pt idx="0">
                  <c:v>27</c:v>
                </c:pt>
                <c:pt idx="1">
                  <c:v>30</c:v>
                </c:pt>
                <c:pt idx="2">
                  <c:v>32</c:v>
                </c:pt>
                <c:pt idx="3">
                  <c:v>34</c:v>
                </c:pt>
                <c:pt idx="4">
                  <c:v>36</c:v>
                </c:pt>
                <c:pt idx="5">
                  <c:v>36</c:v>
                </c:pt>
                <c:pt idx="6">
                  <c:v>37</c:v>
                </c:pt>
                <c:pt idx="7">
                  <c:v>36</c:v>
                </c:pt>
                <c:pt idx="8">
                  <c:v>36</c:v>
                </c:pt>
                <c:pt idx="9">
                  <c:v>35</c:v>
                </c:pt>
                <c:pt idx="10">
                  <c:v>34</c:v>
                </c:pt>
                <c:pt idx="11">
                  <c:v>32</c:v>
                </c:pt>
                <c:pt idx="12">
                  <c:v>31</c:v>
                </c:pt>
                <c:pt idx="13">
                  <c:v>29</c:v>
                </c:pt>
              </c:numCache>
            </c:numRef>
          </c:val>
          <c:smooth val="0"/>
        </c:ser>
        <c:ser>
          <c:idx val="2"/>
          <c:order val="2"/>
          <c:tx>
            <c:strRef>
              <c:f>'AIDS Deaths_by age groups'!$A$34</c:f>
              <c:strCache>
                <c:ptCount val="1"/>
                <c:pt idx="0">
                  <c:v>Age 10-14</c:v>
                </c:pt>
              </c:strCache>
            </c:strRef>
          </c:tx>
          <c:spPr>
            <a:ln w="22225" cap="rnd">
              <a:solidFill>
                <a:schemeClr val="accent3"/>
              </a:solidFill>
              <a:round/>
            </a:ln>
            <a:effectLst/>
          </c:spPr>
          <c:marker>
            <c:symbol val="circle"/>
            <c:size val="6"/>
            <c:spPr>
              <a:solidFill>
                <a:schemeClr val="lt1"/>
              </a:solidFill>
              <a:ln w="15875">
                <a:solidFill>
                  <a:schemeClr val="accent3"/>
                </a:solidFill>
                <a:round/>
              </a:ln>
              <a:effectLst/>
            </c:spPr>
          </c:marker>
          <c:dLbls>
            <c:dLbl>
              <c:idx val="9"/>
              <c:layout>
                <c:manualLayout>
                  <c:x val="-1.0401771090807824E-16"/>
                  <c:y val="1.3389120162609283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0"/>
              <c:layout>
                <c:manualLayout>
                  <c:x val="1.4184397163119527E-3"/>
                  <c:y val="1.1157600135507735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1"/>
              <c:layout>
                <c:manualLayout>
                  <c:x val="1.4184397163120568E-3"/>
                  <c:y val="1.562064018971083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2"/>
              <c:layout>
                <c:manualLayout>
                  <c:x val="4.2553191489361703E-3"/>
                  <c:y val="2.0083680243913923E-2"/>
                </c:manualLayout>
              </c:layout>
              <c:dLblPos val="r"/>
              <c:showLegendKey val="0"/>
              <c:showVal val="1"/>
              <c:showCatName val="0"/>
              <c:showSerName val="0"/>
              <c:showPercent val="0"/>
              <c:showBubbleSize val="0"/>
              <c:extLst>
                <c:ext xmlns:c15="http://schemas.microsoft.com/office/drawing/2012/chart" uri="{CE6537A1-D6FC-4f65-9D91-7224C49458BB}"/>
              </c:extLst>
            </c:dLbl>
            <c:dLbl>
              <c:idx val="13"/>
              <c:layout>
                <c:manualLayout>
                  <c:x val="0"/>
                  <c:y val="-6.6945600813046414E-3"/>
                </c:manualLayout>
              </c:layout>
              <c:dLblPos val="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cat>
            <c:numRef>
              <c:f>'AIDS Deaths_by age groups'!$B$31:$O$31</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'AIDS Deaths_by age groups'!$B$34:$O$34</c:f>
              <c:numCache>
                <c:formatCode>General</c:formatCode>
                <c:ptCount val="14"/>
                <c:pt idx="0">
                  <c:v>13</c:v>
                </c:pt>
                <c:pt idx="1">
                  <c:v>15</c:v>
                </c:pt>
                <c:pt idx="2">
                  <c:v>18</c:v>
                </c:pt>
                <c:pt idx="3">
                  <c:v>20</c:v>
                </c:pt>
                <c:pt idx="4">
                  <c:v>23</c:v>
                </c:pt>
                <c:pt idx="5">
                  <c:v>26</c:v>
                </c:pt>
                <c:pt idx="6">
                  <c:v>28</c:v>
                </c:pt>
                <c:pt idx="7">
                  <c:v>29</c:v>
                </c:pt>
                <c:pt idx="8">
                  <c:v>31</c:v>
                </c:pt>
                <c:pt idx="9">
                  <c:v>32</c:v>
                </c:pt>
                <c:pt idx="10">
                  <c:v>32</c:v>
                </c:pt>
                <c:pt idx="11">
                  <c:v>32</c:v>
                </c:pt>
                <c:pt idx="12">
                  <c:v>32</c:v>
                </c:pt>
                <c:pt idx="13">
                  <c:v>32</c:v>
                </c:pt>
              </c:numCache>
            </c:numRef>
          </c:val>
          <c:smooth val="0"/>
        </c:ser>
        <c:ser>
          <c:idx val="3"/>
          <c:order val="3"/>
          <c:tx>
            <c:strRef>
              <c:f>'AIDS Deaths_by age groups'!$A$35</c:f>
              <c:strCache>
                <c:ptCount val="1"/>
                <c:pt idx="0">
                  <c:v>Age 15-19</c:v>
                </c:pt>
              </c:strCache>
            </c:strRef>
          </c:tx>
          <c:spPr>
            <a:ln w="22225" cap="rnd">
              <a:solidFill>
                <a:schemeClr val="accent4"/>
              </a:solidFill>
              <a:round/>
            </a:ln>
            <a:effectLst/>
          </c:spPr>
          <c:marker>
            <c:symbol val="circle"/>
            <c:size val="6"/>
            <c:spPr>
              <a:solidFill>
                <a:schemeClr val="lt1"/>
              </a:solidFill>
              <a:ln w="15875">
                <a:solidFill>
                  <a:schemeClr val="accent4"/>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cat>
            <c:numRef>
              <c:f>'AIDS Deaths_by age groups'!$B$31:$O$31</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'AIDS Deaths_by age groups'!$B$35:$O$35</c:f>
              <c:numCache>
                <c:formatCode>General</c:formatCode>
                <c:ptCount val="14"/>
                <c:pt idx="0">
                  <c:v>12</c:v>
                </c:pt>
                <c:pt idx="1">
                  <c:v>13</c:v>
                </c:pt>
                <c:pt idx="2">
                  <c:v>14</c:v>
                </c:pt>
                <c:pt idx="3">
                  <c:v>16</c:v>
                </c:pt>
                <c:pt idx="4">
                  <c:v>17</c:v>
                </c:pt>
                <c:pt idx="5">
                  <c:v>19</c:v>
                </c:pt>
                <c:pt idx="6">
                  <c:v>20</c:v>
                </c:pt>
                <c:pt idx="7">
                  <c:v>21</c:v>
                </c:pt>
                <c:pt idx="8">
                  <c:v>22</c:v>
                </c:pt>
                <c:pt idx="9">
                  <c:v>24</c:v>
                </c:pt>
                <c:pt idx="10">
                  <c:v>25</c:v>
                </c:pt>
                <c:pt idx="11">
                  <c:v>26</c:v>
                </c:pt>
                <c:pt idx="12">
                  <c:v>27</c:v>
                </c:pt>
                <c:pt idx="13">
                  <c:v>28</c:v>
                </c:pt>
              </c:numCache>
            </c:numRef>
          </c:val>
          <c:smooth val="0"/>
        </c:ser>
        <c:ser>
          <c:idx val="4"/>
          <c:order val="4"/>
          <c:tx>
            <c:strRef>
              <c:f>'AIDS Deaths_by age groups'!$A$36</c:f>
              <c:strCache>
                <c:ptCount val="1"/>
                <c:pt idx="0">
                  <c:v>Age 20-24</c:v>
                </c:pt>
              </c:strCache>
            </c:strRef>
          </c:tx>
          <c:spPr>
            <a:ln w="22225" cap="rnd">
              <a:solidFill>
                <a:schemeClr val="accent5"/>
              </a:solidFill>
              <a:round/>
            </a:ln>
            <a:effectLst/>
          </c:spPr>
          <c:marker>
            <c:symbol val="circle"/>
            <c:size val="6"/>
            <c:spPr>
              <a:solidFill>
                <a:schemeClr val="lt1"/>
              </a:solidFill>
              <a:ln w="15875">
                <a:solidFill>
                  <a:schemeClr val="accent5"/>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cat>
            <c:numRef>
              <c:f>'AIDS Deaths_by age groups'!$B$31:$O$31</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'AIDS Deaths_by age groups'!$B$36:$O$36</c:f>
              <c:numCache>
                <c:formatCode>General</c:formatCode>
                <c:ptCount val="14"/>
                <c:pt idx="0">
                  <c:v>59</c:v>
                </c:pt>
                <c:pt idx="1">
                  <c:v>59</c:v>
                </c:pt>
                <c:pt idx="2">
                  <c:v>59</c:v>
                </c:pt>
                <c:pt idx="3">
                  <c:v>58</c:v>
                </c:pt>
                <c:pt idx="4">
                  <c:v>55</c:v>
                </c:pt>
                <c:pt idx="5">
                  <c:v>53</c:v>
                </c:pt>
                <c:pt idx="6">
                  <c:v>50</c:v>
                </c:pt>
                <c:pt idx="7">
                  <c:v>47</c:v>
                </c:pt>
                <c:pt idx="8">
                  <c:v>45</c:v>
                </c:pt>
                <c:pt idx="9">
                  <c:v>43</c:v>
                </c:pt>
                <c:pt idx="10">
                  <c:v>42</c:v>
                </c:pt>
                <c:pt idx="11">
                  <c:v>40</c:v>
                </c:pt>
                <c:pt idx="12">
                  <c:v>38</c:v>
                </c:pt>
                <c:pt idx="13">
                  <c:v>37</c:v>
                </c:pt>
              </c:numCache>
            </c:numRef>
          </c:val>
          <c:smooth val="0"/>
        </c:ser>
        <c:dLbls>
          <c:dLblPos val="ctr"/>
          <c:showLegendKey val="0"/>
          <c:showVal val="1"/>
          <c:showCatName val="0"/>
          <c:showSerName val="0"/>
          <c:showPercent val="0"/>
          <c:showBubbleSize val="0"/>
        </c:dLbls>
        <c:marker val="1"/>
        <c:smooth val="0"/>
        <c:axId val="726512432"/>
        <c:axId val="726512824"/>
      </c:lineChart>
      <c:catAx>
        <c:axId val="726512432"/>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512824"/>
        <c:crosses val="autoZero"/>
        <c:auto val="1"/>
        <c:lblAlgn val="ctr"/>
        <c:lblOffset val="100"/>
        <c:noMultiLvlLbl val="0"/>
      </c:catAx>
      <c:valAx>
        <c:axId val="726512824"/>
        <c:scaling>
          <c:orientation val="minMax"/>
        </c:scaling>
        <c:delete val="0"/>
        <c:axPos val="l"/>
        <c:majorGridlines>
          <c:spPr>
            <a:ln w="9525" cap="flat" cmpd="sng" algn="ctr">
              <a:solidFill>
                <a:schemeClr val="dk1">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baseline="0"/>
                  <a:t>(</a:t>
                </a:r>
                <a:r>
                  <a:rPr lang="en-US" sz="1100" baseline="0"/>
                  <a:t>Thousands</a:t>
                </a:r>
                <a:r>
                  <a:rPr lang="en-US" baseline="0"/>
                  <a:t>)</a:t>
                </a:r>
                <a:endParaRPr lang="en-US"/>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512432"/>
        <c:crosses val="autoZero"/>
        <c:crossBetween val="between"/>
      </c:valAx>
      <c:spPr>
        <a:pattFill prst="ltDnDiag">
          <a:fgClr>
            <a:schemeClr val="dk1">
              <a:lumMod val="15000"/>
              <a:lumOff val="85000"/>
            </a:schemeClr>
          </a:fgClr>
          <a:bgClr>
            <a:schemeClr val="lt1"/>
          </a:bgClr>
        </a:patt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Estimated</a:t>
            </a:r>
            <a:r>
              <a:rPr lang="en-US" baseline="0"/>
              <a:t> n</a:t>
            </a:r>
            <a:r>
              <a:rPr lang="en-US"/>
              <a:t>umber of AIDS-related deaths</a:t>
            </a:r>
            <a:r>
              <a:rPr lang="en-US" baseline="0"/>
              <a:t>, by 5-year age groups, Western and Central Africa, 2000-2015</a:t>
            </a:r>
            <a:endParaRPr lang="en-US"/>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'AIDS Deaths_by age grps_reg'!$A$36</c:f>
              <c:strCache>
                <c:ptCount val="1"/>
                <c:pt idx="0">
                  <c:v>Age 0-4</c:v>
                </c:pt>
              </c:strCache>
            </c:strRef>
          </c:tx>
          <c:spPr>
            <a:ln w="22225" cap="rnd">
              <a:solidFill>
                <a:schemeClr val="accent1"/>
              </a:solidFill>
              <a:round/>
            </a:ln>
            <a:effectLst/>
          </c:spPr>
          <c:marker>
            <c:symbol val="none"/>
          </c:marker>
          <c:cat>
            <c:numRef>
              <c:f>'AIDS Deaths_by age grps_reg'!$B$35:$Q$35</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'AIDS Deaths_by age grps_reg'!$B$36:$Q$36</c:f>
              <c:numCache>
                <c:formatCode>General</c:formatCode>
                <c:ptCount val="16"/>
                <c:pt idx="0">
                  <c:v>51.673000000000002</c:v>
                </c:pt>
                <c:pt idx="1">
                  <c:v>53.884</c:v>
                </c:pt>
                <c:pt idx="2">
                  <c:v>55.362000000000002</c:v>
                </c:pt>
                <c:pt idx="3">
                  <c:v>56.183</c:v>
                </c:pt>
                <c:pt idx="4">
                  <c:v>56.334000000000003</c:v>
                </c:pt>
                <c:pt idx="5">
                  <c:v>56.05</c:v>
                </c:pt>
                <c:pt idx="6">
                  <c:v>54.756999999999998</c:v>
                </c:pt>
                <c:pt idx="7">
                  <c:v>52.686</c:v>
                </c:pt>
                <c:pt idx="8">
                  <c:v>50.216000000000001</c:v>
                </c:pt>
                <c:pt idx="9">
                  <c:v>47.973999999999997</c:v>
                </c:pt>
                <c:pt idx="10">
                  <c:v>45.36</c:v>
                </c:pt>
                <c:pt idx="11">
                  <c:v>43.191000000000003</c:v>
                </c:pt>
                <c:pt idx="12">
                  <c:v>39.962000000000003</c:v>
                </c:pt>
                <c:pt idx="13">
                  <c:v>35.896999999999998</c:v>
                </c:pt>
                <c:pt idx="14">
                  <c:v>33.198999999999998</c:v>
                </c:pt>
                <c:pt idx="15">
                  <c:v>30.231000000000002</c:v>
                </c:pt>
              </c:numCache>
            </c:numRef>
          </c:val>
          <c:smooth val="0"/>
        </c:ser>
        <c:ser>
          <c:idx val="4"/>
          <c:order val="1"/>
          <c:tx>
            <c:strRef>
              <c:f>'AIDS Deaths_by age grps_reg'!$A$37</c:f>
              <c:strCache>
                <c:ptCount val="1"/>
                <c:pt idx="0">
                  <c:v>Age 5-9</c:v>
                </c:pt>
              </c:strCache>
            </c:strRef>
          </c:tx>
          <c:spPr>
            <a:ln w="22225" cap="rnd">
              <a:solidFill>
                <a:schemeClr val="accent5"/>
              </a:solidFill>
              <a:round/>
            </a:ln>
            <a:effectLst/>
          </c:spPr>
          <c:marker>
            <c:symbol val="none"/>
          </c:marker>
          <c:cat>
            <c:numRef>
              <c:f>'AIDS Deaths_by age grps_reg'!$B$35:$Q$35</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'AIDS Deaths_by age grps_reg'!$B$37:$Q$37</c:f>
              <c:numCache>
                <c:formatCode>General</c:formatCode>
                <c:ptCount val="16"/>
                <c:pt idx="0">
                  <c:v>4.5368534</c:v>
                </c:pt>
                <c:pt idx="1">
                  <c:v>5.1431722999999998</c:v>
                </c:pt>
                <c:pt idx="2">
                  <c:v>5.7104844999999997</c:v>
                </c:pt>
                <c:pt idx="3">
                  <c:v>6.2266465000000002</c:v>
                </c:pt>
                <c:pt idx="4">
                  <c:v>6.6718368000000003</c:v>
                </c:pt>
                <c:pt idx="5">
                  <c:v>7.0510000000000002</c:v>
                </c:pt>
                <c:pt idx="6">
                  <c:v>7.3490000000000002</c:v>
                </c:pt>
                <c:pt idx="7">
                  <c:v>7.5510000000000002</c:v>
                </c:pt>
                <c:pt idx="8">
                  <c:v>7.6379999999999999</c:v>
                </c:pt>
                <c:pt idx="9">
                  <c:v>7.694</c:v>
                </c:pt>
                <c:pt idx="10">
                  <c:v>7.7309999999999999</c:v>
                </c:pt>
                <c:pt idx="11">
                  <c:v>7.6660000000000004</c:v>
                </c:pt>
                <c:pt idx="12">
                  <c:v>7.39</c:v>
                </c:pt>
                <c:pt idx="13">
                  <c:v>7.0540000000000003</c:v>
                </c:pt>
                <c:pt idx="14">
                  <c:v>6.8339999999999996</c:v>
                </c:pt>
                <c:pt idx="15">
                  <c:v>6.3769999999999998</c:v>
                </c:pt>
              </c:numCache>
            </c:numRef>
          </c:val>
          <c:smooth val="0"/>
        </c:ser>
        <c:ser>
          <c:idx val="1"/>
          <c:order val="2"/>
          <c:tx>
            <c:strRef>
              <c:f>'AIDS Deaths_by age grps_reg'!$A$38</c:f>
              <c:strCache>
                <c:ptCount val="1"/>
                <c:pt idx="0">
                  <c:v>Age 10-14</c:v>
                </c:pt>
              </c:strCache>
            </c:strRef>
          </c:tx>
          <c:spPr>
            <a:ln w="22225" cap="rnd">
              <a:solidFill>
                <a:schemeClr val="accent2"/>
              </a:solidFill>
              <a:round/>
            </a:ln>
            <a:effectLst/>
          </c:spPr>
          <c:marker>
            <c:symbol val="none"/>
          </c:marker>
          <c:cat>
            <c:numRef>
              <c:f>'AIDS Deaths_by age grps_reg'!$B$35:$Q$35</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'AIDS Deaths_by age grps_reg'!$B$38:$Q$38</c:f>
              <c:numCache>
                <c:formatCode>General</c:formatCode>
                <c:ptCount val="16"/>
                <c:pt idx="0">
                  <c:v>1.7306101</c:v>
                </c:pt>
                <c:pt idx="1">
                  <c:v>2.1055059000000003</c:v>
                </c:pt>
                <c:pt idx="2">
                  <c:v>2.5029281999999999</c:v>
                </c:pt>
                <c:pt idx="3">
                  <c:v>2.9305416000000002</c:v>
                </c:pt>
                <c:pt idx="4">
                  <c:v>3.3846911</c:v>
                </c:pt>
                <c:pt idx="5">
                  <c:v>3.8175931999999997</c:v>
                </c:pt>
                <c:pt idx="6">
                  <c:v>4.2770064000000003</c:v>
                </c:pt>
                <c:pt idx="7">
                  <c:v>4.7433410999999994</c:v>
                </c:pt>
                <c:pt idx="8">
                  <c:v>5.1514674000000005</c:v>
                </c:pt>
                <c:pt idx="9">
                  <c:v>5.5197956000000001</c:v>
                </c:pt>
                <c:pt idx="10">
                  <c:v>5.8809201</c:v>
                </c:pt>
                <c:pt idx="11">
                  <c:v>6.1719999999999997</c:v>
                </c:pt>
                <c:pt idx="12">
                  <c:v>6.258</c:v>
                </c:pt>
                <c:pt idx="13">
                  <c:v>6.25</c:v>
                </c:pt>
                <c:pt idx="14">
                  <c:v>6.3070000000000004</c:v>
                </c:pt>
                <c:pt idx="15">
                  <c:v>6.1609999999999996</c:v>
                </c:pt>
              </c:numCache>
            </c:numRef>
          </c:val>
          <c:smooth val="0"/>
        </c:ser>
        <c:ser>
          <c:idx val="2"/>
          <c:order val="3"/>
          <c:tx>
            <c:strRef>
              <c:f>'AIDS Deaths_by age grps_reg'!$A$39</c:f>
              <c:strCache>
                <c:ptCount val="1"/>
                <c:pt idx="0">
                  <c:v>Age 15-19</c:v>
                </c:pt>
              </c:strCache>
            </c:strRef>
          </c:tx>
          <c:spPr>
            <a:ln w="22225" cap="rnd">
              <a:solidFill>
                <a:schemeClr val="accent3"/>
              </a:solidFill>
              <a:round/>
            </a:ln>
            <a:effectLst/>
          </c:spPr>
          <c:marker>
            <c:symbol val="none"/>
          </c:marker>
          <c:cat>
            <c:numRef>
              <c:f>'AIDS Deaths_by age grps_reg'!$B$35:$Q$35</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'AIDS Deaths_by age grps_reg'!$B$39:$Q$39</c:f>
              <c:numCache>
                <c:formatCode>General</c:formatCode>
                <c:ptCount val="16"/>
                <c:pt idx="0">
                  <c:v>1.6177677000000001</c:v>
                </c:pt>
                <c:pt idx="1">
                  <c:v>1.7945183</c:v>
                </c:pt>
                <c:pt idx="2">
                  <c:v>1.9933064</c:v>
                </c:pt>
                <c:pt idx="3">
                  <c:v>2.2252763</c:v>
                </c:pt>
                <c:pt idx="4">
                  <c:v>2.4565403999999997</c:v>
                </c:pt>
                <c:pt idx="5">
                  <c:v>2.6532562</c:v>
                </c:pt>
                <c:pt idx="6">
                  <c:v>2.8738083999999997</c:v>
                </c:pt>
                <c:pt idx="7">
                  <c:v>3.1004430000000003</c:v>
                </c:pt>
                <c:pt idx="8">
                  <c:v>3.3888989</c:v>
                </c:pt>
                <c:pt idx="9">
                  <c:v>3.6294245999999997</c:v>
                </c:pt>
                <c:pt idx="10">
                  <c:v>3.9065249</c:v>
                </c:pt>
                <c:pt idx="11">
                  <c:v>4.4046602999999998</c:v>
                </c:pt>
                <c:pt idx="12">
                  <c:v>4.8857453</c:v>
                </c:pt>
                <c:pt idx="13">
                  <c:v>5.3249903999999999</c:v>
                </c:pt>
                <c:pt idx="14">
                  <c:v>5.6383486000000005</c:v>
                </c:pt>
                <c:pt idx="15">
                  <c:v>5.8417155000000003</c:v>
                </c:pt>
              </c:numCache>
            </c:numRef>
          </c:val>
          <c:smooth val="0"/>
        </c:ser>
        <c:ser>
          <c:idx val="3"/>
          <c:order val="4"/>
          <c:tx>
            <c:strRef>
              <c:f>'AIDS Deaths_by age grps_reg'!$A$40</c:f>
              <c:strCache>
                <c:ptCount val="1"/>
                <c:pt idx="0">
                  <c:v>Age 20-24</c:v>
                </c:pt>
              </c:strCache>
            </c:strRef>
          </c:tx>
          <c:spPr>
            <a:ln w="22225" cap="rnd">
              <a:solidFill>
                <a:schemeClr val="accent4"/>
              </a:solidFill>
              <a:round/>
            </a:ln>
            <a:effectLst/>
          </c:spPr>
          <c:marker>
            <c:symbol val="none"/>
          </c:marker>
          <c:cat>
            <c:numRef>
              <c:f>'AIDS Deaths_by age grps_reg'!$B$35:$Q$35</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'AIDS Deaths_by age grps_reg'!$B$40:$Q$40</c:f>
              <c:numCache>
                <c:formatCode>General</c:formatCode>
                <c:ptCount val="16"/>
                <c:pt idx="0">
                  <c:v>8.1080000000000005</c:v>
                </c:pt>
                <c:pt idx="1">
                  <c:v>8.2769999999999992</c:v>
                </c:pt>
                <c:pt idx="2">
                  <c:v>8.3000000000000007</c:v>
                </c:pt>
                <c:pt idx="3">
                  <c:v>8.2089999999999996</c:v>
                </c:pt>
                <c:pt idx="4">
                  <c:v>7.984</c:v>
                </c:pt>
                <c:pt idx="5">
                  <c:v>7.6660000000000004</c:v>
                </c:pt>
                <c:pt idx="6">
                  <c:v>7.3339999999999996</c:v>
                </c:pt>
                <c:pt idx="7">
                  <c:v>6.9809999999999999</c:v>
                </c:pt>
                <c:pt idx="8">
                  <c:v>6.67</c:v>
                </c:pt>
                <c:pt idx="9">
                  <c:v>6.3808901999999996</c:v>
                </c:pt>
                <c:pt idx="10">
                  <c:v>6.1397373999999996</c:v>
                </c:pt>
                <c:pt idx="11">
                  <c:v>5.9946975</c:v>
                </c:pt>
                <c:pt idx="12">
                  <c:v>5.9527482000000003</c:v>
                </c:pt>
                <c:pt idx="13">
                  <c:v>5.9298948000000005</c:v>
                </c:pt>
                <c:pt idx="14">
                  <c:v>5.9749999999999996</c:v>
                </c:pt>
                <c:pt idx="15">
                  <c:v>6.0759999999999996</c:v>
                </c:pt>
              </c:numCache>
            </c:numRef>
          </c:val>
          <c:smooth val="0"/>
        </c:ser>
        <c:dLbls>
          <c:showLegendKey val="0"/>
          <c:showVal val="0"/>
          <c:showCatName val="0"/>
          <c:showSerName val="0"/>
          <c:showPercent val="0"/>
          <c:showBubbleSize val="0"/>
        </c:dLbls>
        <c:smooth val="0"/>
        <c:axId val="726513608"/>
        <c:axId val="726511648"/>
      </c:lineChart>
      <c:catAx>
        <c:axId val="726513608"/>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511648"/>
        <c:crosses val="autoZero"/>
        <c:auto val="1"/>
        <c:lblAlgn val="ctr"/>
        <c:lblOffset val="100"/>
        <c:noMultiLvlLbl val="0"/>
      </c:catAx>
      <c:valAx>
        <c:axId val="726511648"/>
        <c:scaling>
          <c:orientation val="minMax"/>
        </c:scaling>
        <c:delete val="0"/>
        <c:axPos val="l"/>
        <c:majorGridlines>
          <c:spPr>
            <a:ln w="9525" cap="flat" cmpd="sng" algn="ctr">
              <a:solidFill>
                <a:schemeClr val="dk1">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baseline="0"/>
                  <a:t>(</a:t>
                </a:r>
                <a:r>
                  <a:rPr lang="en-US" sz="1100" baseline="0"/>
                  <a:t>Thousands</a:t>
                </a:r>
                <a:r>
                  <a:rPr lang="en-US" baseline="0"/>
                  <a:t>)</a:t>
                </a:r>
                <a:endParaRPr lang="en-US"/>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513608"/>
        <c:crosses val="autoZero"/>
        <c:crossBetween val="midCat"/>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2000</a:t>
            </a:r>
          </a:p>
        </c:rich>
      </c:tx>
      <c:layout>
        <c:manualLayout>
          <c:xMode val="edge"/>
          <c:yMode val="edge"/>
          <c:x val="0.50016766463552387"/>
          <c:y val="1.703551519271175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9515889797077665"/>
          <c:y val="0.12807894839542516"/>
          <c:w val="0.67401770233439628"/>
          <c:h val="0.77043788148613412"/>
        </c:manualLayout>
      </c:layout>
      <c:pieChart>
        <c:varyColors val="1"/>
        <c:ser>
          <c:idx val="0"/>
          <c:order val="0"/>
          <c:dPt>
            <c:idx val="0"/>
            <c:bubble3D val="0"/>
            <c:spPr>
              <a:solidFill>
                <a:srgbClr val="FFC000"/>
              </a:solidFill>
              <a:ln w="19050">
                <a:solidFill>
                  <a:schemeClr val="lt1"/>
                </a:solidFill>
              </a:ln>
              <a:effectLst/>
            </c:spPr>
          </c:dPt>
          <c:dPt>
            <c:idx val="1"/>
            <c:bubble3D val="0"/>
            <c:spPr>
              <a:solidFill>
                <a:srgbClr val="F4B084"/>
              </a:solidFill>
              <a:ln w="19050">
                <a:solidFill>
                  <a:schemeClr val="lt1"/>
                </a:solidFill>
              </a:ln>
              <a:effectLst/>
            </c:spPr>
          </c:dPt>
          <c:dPt>
            <c:idx val="2"/>
            <c:bubble3D val="0"/>
            <c:spPr>
              <a:solidFill>
                <a:srgbClr val="FFFF00"/>
              </a:solidFill>
              <a:ln w="19050">
                <a:solidFill>
                  <a:schemeClr val="lt1"/>
                </a:solidFill>
              </a:ln>
              <a:effectLst/>
            </c:spPr>
          </c:dPt>
          <c:dPt>
            <c:idx val="3"/>
            <c:bubble3D val="0"/>
            <c:spPr>
              <a:solidFill>
                <a:srgbClr val="FF0000"/>
              </a:solidFill>
              <a:ln w="19050">
                <a:solidFill>
                  <a:schemeClr val="lt1"/>
                </a:solidFill>
              </a:ln>
              <a:effectLst/>
            </c:spPr>
          </c:dPt>
          <c:dPt>
            <c:idx val="4"/>
            <c:bubble3D val="0"/>
            <c:spPr>
              <a:solidFill>
                <a:srgbClr val="FF0066"/>
              </a:solidFill>
              <a:ln w="19050">
                <a:solidFill>
                  <a:schemeClr val="lt1"/>
                </a:solidFill>
              </a:ln>
              <a:effectLst/>
            </c:spPr>
          </c:dPt>
          <c:dPt>
            <c:idx val="5"/>
            <c:bubble3D val="0"/>
            <c:spPr>
              <a:solidFill>
                <a:srgbClr val="00B050"/>
              </a:solidFill>
              <a:ln w="19050">
                <a:solidFill>
                  <a:schemeClr val="lt1"/>
                </a:solidFill>
              </a:ln>
              <a:effectLst/>
            </c:spPr>
          </c:dPt>
          <c:dPt>
            <c:idx val="6"/>
            <c:bubble3D val="0"/>
            <c:spPr>
              <a:solidFill>
                <a:srgbClr val="66FFFF"/>
              </a:solidFill>
              <a:ln w="19050">
                <a:solidFill>
                  <a:schemeClr val="lt1"/>
                </a:solidFill>
              </a:ln>
              <a:effectLst/>
            </c:spPr>
          </c:dPt>
          <c:dPt>
            <c:idx val="7"/>
            <c:bubble3D val="0"/>
            <c:spPr>
              <a:solidFill>
                <a:srgbClr val="00B0F0"/>
              </a:solidFill>
              <a:ln w="19050">
                <a:solidFill>
                  <a:schemeClr val="lt1"/>
                </a:solidFill>
              </a:ln>
              <a:effectLst/>
            </c:spPr>
          </c:dPt>
          <c:dPt>
            <c:idx val="8"/>
            <c:bubble3D val="0"/>
            <c:spPr>
              <a:solidFill>
                <a:srgbClr val="9BC2E6"/>
              </a:solidFill>
              <a:ln w="19050">
                <a:solidFill>
                  <a:schemeClr val="lt1"/>
                </a:solidFill>
              </a:ln>
              <a:effectLst/>
            </c:spPr>
          </c:dPt>
          <c:dPt>
            <c:idx val="9"/>
            <c:bubble3D val="0"/>
            <c:spPr>
              <a:solidFill>
                <a:srgbClr val="CC99FF"/>
              </a:solidFill>
              <a:ln w="19050">
                <a:solidFill>
                  <a:schemeClr val="lt1"/>
                </a:solidFill>
              </a:ln>
              <a:effectLst/>
            </c:spPr>
          </c:dPt>
          <c:dPt>
            <c:idx val="10"/>
            <c:bubble3D val="0"/>
            <c:spPr>
              <a:solidFill>
                <a:srgbClr val="0070C0"/>
              </a:solidFill>
              <a:ln w="19050">
                <a:solidFill>
                  <a:schemeClr val="lt1"/>
                </a:solidFill>
              </a:ln>
              <a:effectLst/>
            </c:spPr>
          </c:dPt>
          <c:dPt>
            <c:idx val="11"/>
            <c:bubble3D val="0"/>
            <c:spPr>
              <a:solidFill>
                <a:srgbClr val="FF0000"/>
              </a:solidFill>
              <a:ln w="19050">
                <a:solidFill>
                  <a:schemeClr val="lt1"/>
                </a:solidFill>
              </a:ln>
              <a:effectLst/>
            </c:spPr>
          </c:dPt>
          <c:dPt>
            <c:idx val="12"/>
            <c:bubble3D val="0"/>
            <c:spPr>
              <a:solidFill>
                <a:srgbClr val="00B050"/>
              </a:solidFill>
              <a:ln w="19050">
                <a:solidFill>
                  <a:schemeClr val="lt1"/>
                </a:solidFill>
              </a:ln>
              <a:effectLst/>
            </c:spPr>
          </c:dPt>
          <c:dPt>
            <c:idx val="13"/>
            <c:bubble3D val="0"/>
            <c:spPr>
              <a:solidFill>
                <a:srgbClr val="D9E1F2"/>
              </a:solidFill>
              <a:ln w="19050">
                <a:solidFill>
                  <a:schemeClr val="lt1"/>
                </a:solidFill>
              </a:ln>
              <a:effectLst/>
            </c:spPr>
          </c:dPt>
          <c:dPt>
            <c:idx val="14"/>
            <c:bubble3D val="0"/>
            <c:spPr>
              <a:solidFill>
                <a:srgbClr val="E7E6E6"/>
              </a:solidFill>
              <a:ln w="19050">
                <a:solidFill>
                  <a:schemeClr val="lt1"/>
                </a:solidFill>
              </a:ln>
              <a:effectLst/>
            </c:spPr>
          </c:dPt>
          <c:dPt>
            <c:idx val="15"/>
            <c:bubble3D val="0"/>
            <c:spPr>
              <a:solidFill>
                <a:srgbClr val="E2EFDA"/>
              </a:solidFill>
              <a:ln w="19050">
                <a:solidFill>
                  <a:schemeClr val="lt1"/>
                </a:solidFill>
              </a:ln>
              <a:effectLst/>
            </c:spPr>
          </c:dPt>
          <c:dPt>
            <c:idx val="16"/>
            <c:bubble3D val="0"/>
            <c:spPr>
              <a:solidFill>
                <a:srgbClr val="0070C0"/>
              </a:solidFill>
              <a:ln w="19050">
                <a:solidFill>
                  <a:schemeClr val="lt1"/>
                </a:solidFill>
              </a:ln>
              <a:effectLst/>
            </c:spPr>
          </c:dPt>
          <c:dPt>
            <c:idx val="17"/>
            <c:bubble3D val="0"/>
            <c:spPr>
              <a:solidFill>
                <a:srgbClr val="FFC000"/>
              </a:solidFill>
              <a:ln w="19050">
                <a:solidFill>
                  <a:schemeClr val="lt1"/>
                </a:solidFill>
              </a:ln>
              <a:effectLst/>
            </c:spPr>
          </c:dPt>
          <c:dPt>
            <c:idx val="18"/>
            <c:bubble3D val="0"/>
            <c:spPr>
              <a:solidFill>
                <a:srgbClr val="FFF2CC"/>
              </a:solidFill>
              <a:ln w="19050">
                <a:solidFill>
                  <a:schemeClr val="lt1"/>
                </a:solidFill>
              </a:ln>
              <a:effectLst/>
            </c:spPr>
          </c:dPt>
          <c:dPt>
            <c:idx val="19"/>
            <c:bubble3D val="0"/>
            <c:spPr>
              <a:solidFill>
                <a:srgbClr val="7030A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DCB8E92D-80F2-46A6-BA1E-A42D2E5EF18A}" type="CELLRANGE">
                      <a:rPr lang="en-US"/>
                      <a:pPr/>
                      <a:t>[CELLRANGE]</a:t>
                    </a:fld>
                    <a:r>
                      <a:rPr lang="en-US" baseline="0"/>
                      <a:t> </a:t>
                    </a:r>
                    <a:fld id="{39FB5632-BBA4-4651-9820-AE62A4B82867}" type="CATEGORYNAME">
                      <a:rPr lang="en-US" baseline="0"/>
                      <a:pPr/>
                      <a:t>[CATEGORY NAME]</a:t>
                    </a:fld>
                    <a:r>
                      <a:rPr lang="en-US" baseline="0"/>
                      <a:t> </a:t>
                    </a:r>
                    <a:fld id="{B6F2DE37-F574-4689-BA6C-B0A04524F16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00F5B27A-0180-4C53-90B8-7E9007D04EE0}" type="CELLRANGE">
                      <a:rPr lang="en-US"/>
                      <a:pPr/>
                      <a:t>[CELLRANGE]</a:t>
                    </a:fld>
                    <a:r>
                      <a:rPr lang="en-US" baseline="0"/>
                      <a:t> </a:t>
                    </a:r>
                    <a:fld id="{DA9857A5-7D3A-4A6E-8318-46ED69448684}" type="CATEGORYNAME">
                      <a:rPr lang="en-US" baseline="0"/>
                      <a:pPr/>
                      <a:t>[CATEGORY NAME]</a:t>
                    </a:fld>
                    <a:r>
                      <a:rPr lang="en-US" baseline="0"/>
                      <a:t> </a:t>
                    </a:r>
                    <a:fld id="{EEBB4A6C-5CC9-4A40-B672-A293E5EE3AD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2544C2D0-F30E-4F72-AA64-8D8F381929DE}" type="CELLRANGE">
                      <a:rPr lang="en-US"/>
                      <a:pPr/>
                      <a:t>[CELLRANGE]</a:t>
                    </a:fld>
                    <a:r>
                      <a:rPr lang="en-US" baseline="0"/>
                      <a:t> </a:t>
                    </a:r>
                    <a:fld id="{23FA5135-4EF1-4905-9CC3-13284E66926D}" type="CATEGORYNAME">
                      <a:rPr lang="en-US" baseline="0"/>
                      <a:pPr/>
                      <a:t>[CATEGORY NAME]</a:t>
                    </a:fld>
                    <a:r>
                      <a:rPr lang="en-US" baseline="0"/>
                      <a:t> </a:t>
                    </a:r>
                    <a:fld id="{949E2C42-1008-47D8-8B71-6031E26B60E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F72BD249-3CB0-416A-85EE-310EBA269E2A}" type="CELLRANGE">
                      <a:rPr lang="en-US"/>
                      <a:pPr/>
                      <a:t>[CELLRANGE]</a:t>
                    </a:fld>
                    <a:r>
                      <a:rPr lang="en-US" baseline="0"/>
                      <a:t> </a:t>
                    </a:r>
                    <a:fld id="{1F9AEC22-AAB3-40DA-8875-025BC14731C8}" type="CATEGORYNAME">
                      <a:rPr lang="en-US" baseline="0"/>
                      <a:pPr/>
                      <a:t>[CATEGORY NAME]</a:t>
                    </a:fld>
                    <a:r>
                      <a:rPr lang="en-US" baseline="0"/>
                      <a:t> </a:t>
                    </a:r>
                    <a:fld id="{99E110AB-7045-480A-89F7-4FA87932FBC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67BF1D2C-CFC3-4E6A-A7A7-9371A9336C09}" type="CATEGORYNAME">
                      <a:rPr lang="en-US" baseline="0"/>
                      <a:pPr/>
                      <a:t>[CATEGORY NAME]</a:t>
                    </a:fld>
                    <a:r>
                      <a:rPr lang="en-US" baseline="0"/>
                      <a:t> </a:t>
                    </a:r>
                    <a:fld id="{56CDB651-037A-4432-BEB2-D1E60DD9543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5"/>
              <c:layout/>
              <c:tx>
                <c:rich>
                  <a:bodyPr/>
                  <a:lstStyle/>
                  <a:p>
                    <a:fld id="{7662DD28-FF9F-45FD-A818-7F5ACE2BAFEF}" type="CELLRANGE">
                      <a:rPr lang="en-US"/>
                      <a:pPr/>
                      <a:t>[CELLRANGE]</a:t>
                    </a:fld>
                    <a:r>
                      <a:rPr lang="en-US" baseline="0"/>
                      <a:t> </a:t>
                    </a:r>
                    <a:fld id="{DEC9742A-8D57-4D6A-971D-2B6FB42D5E77}" type="CATEGORYNAME">
                      <a:rPr lang="en-US" baseline="0"/>
                      <a:pPr/>
                      <a:t>[CATEGORY NAME]</a:t>
                    </a:fld>
                    <a:r>
                      <a:rPr lang="en-US" baseline="0"/>
                      <a:t> </a:t>
                    </a:r>
                    <a:fld id="{AB818FB6-9069-4607-901F-447FD888625B}"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D72C7ADE-53DB-4985-A0D9-FC73C5056DB1}" type="CELLRANGE">
                      <a:rPr lang="en-US"/>
                      <a:pPr/>
                      <a:t>[CELLRANGE]</a:t>
                    </a:fld>
                    <a:r>
                      <a:rPr lang="en-US" baseline="0"/>
                      <a:t> </a:t>
                    </a:r>
                    <a:fld id="{2BDE9432-66B6-4D6F-8E36-794EF1CF8BB6}" type="CATEGORYNAME">
                      <a:rPr lang="en-US" baseline="0"/>
                      <a:pPr/>
                      <a:t>[CATEGORY NAME]</a:t>
                    </a:fld>
                    <a:r>
                      <a:rPr lang="en-US" baseline="0"/>
                      <a:t> </a:t>
                    </a:r>
                    <a:fld id="{397785EF-7F6C-4758-BF16-B5F1240D1F3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9EA70B1A-1492-472A-B2A8-522D04DA7AA5}" type="CELLRANGE">
                      <a:rPr lang="en-US"/>
                      <a:pPr/>
                      <a:t>[CELLRANGE]</a:t>
                    </a:fld>
                    <a:r>
                      <a:rPr lang="en-US" baseline="0"/>
                      <a:t> </a:t>
                    </a:r>
                    <a:fld id="{4C606E1F-C914-4DB9-948C-97D7AA2C9967}" type="CATEGORYNAME">
                      <a:rPr lang="en-US" baseline="0"/>
                      <a:pPr/>
                      <a:t>[CATEGORY NAME]</a:t>
                    </a:fld>
                    <a:r>
                      <a:rPr lang="en-US" baseline="0"/>
                      <a:t> </a:t>
                    </a:r>
                    <a:fld id="{4E46433F-4F4D-4509-BD67-C9CBD447686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D400EF6F-25C3-40C1-BB91-29210DBEE71F}" type="CELLRANGE">
                      <a:rPr lang="en-US"/>
                      <a:pPr/>
                      <a:t>[CELLRANGE]</a:t>
                    </a:fld>
                    <a:r>
                      <a:rPr lang="en-US" baseline="0"/>
                      <a:t> </a:t>
                    </a:r>
                    <a:fld id="{EC5A17E4-6D1E-45A2-AB22-262D006986FB}" type="CATEGORYNAME">
                      <a:rPr lang="en-US" baseline="0"/>
                      <a:pPr/>
                      <a:t>[CATEGORY NAME]</a:t>
                    </a:fld>
                    <a:r>
                      <a:rPr lang="en-US" baseline="0"/>
                      <a:t> </a:t>
                    </a:r>
                    <a:fld id="{DE22E09C-0D8A-48DF-88D1-1DD086A566F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ECD2C650-77A7-48B5-8C19-671E903DFDE3}" type="CELLRANGE">
                      <a:rPr lang="en-US"/>
                      <a:pPr/>
                      <a:t>[CELLRANGE]</a:t>
                    </a:fld>
                    <a:r>
                      <a:rPr lang="en-US" baseline="0"/>
                      <a:t> </a:t>
                    </a:r>
                    <a:fld id="{B56A1E3B-7F19-43FB-8AA7-55871445FB83}" type="CATEGORYNAME">
                      <a:rPr lang="en-US" baseline="0"/>
                      <a:pPr/>
                      <a:t>[CATEGORY NAME]</a:t>
                    </a:fld>
                    <a:r>
                      <a:rPr lang="en-US" baseline="0"/>
                      <a:t> </a:t>
                    </a:r>
                    <a:fld id="{1E64343E-0C6D-4D10-A6FE-7928DE1361E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6EC958E9-BBEA-4D6C-8D27-806312A1AFDE}" type="CELLRANGE">
                      <a:rPr lang="en-US"/>
                      <a:pPr/>
                      <a:t>[CELLRANGE]</a:t>
                    </a:fld>
                    <a:r>
                      <a:rPr lang="en-US" baseline="0"/>
                      <a:t> </a:t>
                    </a:r>
                    <a:fld id="{D196E924-CED8-4976-BF1F-0CC642E601E3}" type="CATEGORYNAME">
                      <a:rPr lang="en-US" baseline="0"/>
                      <a:pPr/>
                      <a:t>[CATEGORY NAME]</a:t>
                    </a:fld>
                    <a:r>
                      <a:rPr lang="en-US" baseline="0"/>
                      <a:t> </a:t>
                    </a:r>
                    <a:fld id="{543AAFD2-9D44-400C-AB84-44098F17028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CE166DCB-EA5D-43C3-B5D2-A25D571C54B0}" type="CELLRANGE">
                      <a:rPr lang="en-US"/>
                      <a:pPr/>
                      <a:t>[CELLRANGE]</a:t>
                    </a:fld>
                    <a:r>
                      <a:rPr lang="en-US" baseline="0"/>
                      <a:t> </a:t>
                    </a:r>
                    <a:fld id="{0165A306-F947-447D-9773-B6FE1CD8C1E5}" type="CATEGORYNAME">
                      <a:rPr lang="en-US" baseline="0"/>
                      <a:pPr/>
                      <a:t>[CATEGORY NAME]</a:t>
                    </a:fld>
                    <a:r>
                      <a:rPr lang="en-US" baseline="0"/>
                      <a:t> </a:t>
                    </a:r>
                    <a:fld id="{8EA31BE6-ED52-4335-AC3A-666D98B2884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4353A993-F672-4D59-B9C7-3966F0B497DD}" type="CELLRANGE">
                      <a:rPr lang="en-US"/>
                      <a:pPr/>
                      <a:t>[CELLRANGE]</a:t>
                    </a:fld>
                    <a:r>
                      <a:rPr lang="en-US" baseline="0"/>
                      <a:t> </a:t>
                    </a:r>
                    <a:fld id="{73194472-36A3-40CB-8971-C7B4CCA5CE83}" type="CATEGORYNAME">
                      <a:rPr lang="en-US" baseline="0"/>
                      <a:pPr/>
                      <a:t>[CATEGORY NAME]</a:t>
                    </a:fld>
                    <a:r>
                      <a:rPr lang="en-US" baseline="0"/>
                      <a:t> </a:t>
                    </a:r>
                    <a:fld id="{B1C98572-5E31-4275-B101-DFBE9F03C26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C6DA1875-2B9E-49B8-AF55-96C41CA17A7F}" type="CELLRANGE">
                      <a:rPr lang="en-US"/>
                      <a:pPr/>
                      <a:t>[CELLRANGE]</a:t>
                    </a:fld>
                    <a:r>
                      <a:rPr lang="en-US" baseline="0"/>
                      <a:t> </a:t>
                    </a:r>
                    <a:fld id="{2163020E-8C1A-42C3-9F46-240D7C1049A6}" type="CATEGORYNAME">
                      <a:rPr lang="en-US" baseline="0"/>
                      <a:pPr/>
                      <a:t>[CATEGORY NAME]</a:t>
                    </a:fld>
                    <a:r>
                      <a:rPr lang="en-US" baseline="0"/>
                      <a:t> </a:t>
                    </a:r>
                    <a:fld id="{E717632E-B0D8-400E-8CA0-A0BA2EE66B0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D5AE8596-FC68-4EB3-8FA4-44BB10FE6395}" type="CELLRANGE">
                      <a:rPr lang="en-US"/>
                      <a:pPr/>
                      <a:t>[CELLRANGE]</a:t>
                    </a:fld>
                    <a:r>
                      <a:rPr lang="en-US" baseline="0"/>
                      <a:t> </a:t>
                    </a:r>
                    <a:fld id="{008BF639-D4AA-4113-BA76-DA20AA67AED9}" type="CATEGORYNAME">
                      <a:rPr lang="en-US" baseline="0"/>
                      <a:pPr/>
                      <a:t>[CATEGORY NAME]</a:t>
                    </a:fld>
                    <a:r>
                      <a:rPr lang="en-US" baseline="0"/>
                      <a:t> </a:t>
                    </a:r>
                    <a:fld id="{F3FAB788-5B08-479D-BF4D-0B1DD43142BD}"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D39FB6D3-E9C2-4255-9A3A-E658FFE8BAF0}" type="CELLRANGE">
                      <a:rPr lang="en-US"/>
                      <a:pPr/>
                      <a:t>[CELLRANGE]</a:t>
                    </a:fld>
                    <a:r>
                      <a:rPr lang="en-US" baseline="0"/>
                      <a:t> </a:t>
                    </a:r>
                    <a:fld id="{02722251-1E48-4567-BD7E-43FA9E34AA95}" type="CATEGORYNAME">
                      <a:rPr lang="en-US" baseline="0"/>
                      <a:pPr/>
                      <a:t>[CATEGORY NAME]</a:t>
                    </a:fld>
                    <a:r>
                      <a:rPr lang="en-US" baseline="0"/>
                      <a:t> </a:t>
                    </a:r>
                    <a:fld id="{6DD9EDF6-6A42-4C15-B302-5F9AAA04B70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0D6CD7F2-23D4-43D4-921F-D12A46271661}" type="CELLRANGE">
                      <a:rPr lang="en-US"/>
                      <a:pPr/>
                      <a:t>[CELLRANGE]</a:t>
                    </a:fld>
                    <a:r>
                      <a:rPr lang="en-US" baseline="0"/>
                      <a:t> </a:t>
                    </a:r>
                    <a:fld id="{A107F4D4-AFED-4CEE-854E-11F7F87FF167}" type="CATEGORYNAME">
                      <a:rPr lang="en-US" baseline="0"/>
                      <a:pPr/>
                      <a:t>[CATEGORY NAME]</a:t>
                    </a:fld>
                    <a:r>
                      <a:rPr lang="en-US" baseline="0"/>
                      <a:t> </a:t>
                    </a:r>
                    <a:fld id="{7E68A4B6-BCA6-4F7C-9F5E-321E2124D26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191606A5-8AB9-429E-B6A9-5DE9F5FEFD3E}" type="CELLRANGE">
                      <a:rPr lang="en-US"/>
                      <a:pPr/>
                      <a:t>[CELLRANGE]</a:t>
                    </a:fld>
                    <a:r>
                      <a:rPr lang="en-US" baseline="0"/>
                      <a:t> </a:t>
                    </a:r>
                    <a:fld id="{40DE1E72-9011-4330-9394-0B8ADFEA19F2}" type="CATEGORYNAME">
                      <a:rPr lang="en-US" baseline="0"/>
                      <a:pPr/>
                      <a:t>[CATEGORY NAME]</a:t>
                    </a:fld>
                    <a:r>
                      <a:rPr lang="en-US" baseline="0"/>
                      <a:t> </a:t>
                    </a:r>
                    <a:fld id="{E83D51AF-8363-468D-BC6B-BF55AA9E2CF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B2A6D4A2-BA0C-4342-8BD5-3790E051E450}" type="CELLRANGE">
                      <a:rPr lang="en-US"/>
                      <a:pPr/>
                      <a:t>[CELLRANGE]</a:t>
                    </a:fld>
                    <a:r>
                      <a:rPr lang="en-US" baseline="0"/>
                      <a:t> </a:t>
                    </a:r>
                    <a:fld id="{EFC0FBA9-575A-4493-B371-2C2B94F22260}" type="CATEGORYNAME">
                      <a:rPr lang="en-US" baseline="0"/>
                      <a:pPr/>
                      <a:t>[CATEGORY NAME]</a:t>
                    </a:fld>
                    <a:r>
                      <a:rPr lang="en-US" baseline="0"/>
                      <a:t> </a:t>
                    </a:r>
                    <a:fld id="{774664E4-8EB9-432B-A15B-F711917B280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7FB6AE15-50F7-43D6-9ADA-406D35793A1A}" type="CELLRANGE">
                      <a:rPr lang="en-US"/>
                      <a:pPr/>
                      <a:t>[CELLRANGE]</a:t>
                    </a:fld>
                    <a:r>
                      <a:rPr lang="en-US" baseline="0"/>
                      <a:t> </a:t>
                    </a:r>
                    <a:fld id="{B7D9ECC2-B227-4334-B02A-FF8A197B365F}" type="CATEGORYNAME">
                      <a:rPr lang="en-US" baseline="0"/>
                      <a:pPr/>
                      <a:t>[CATEGORY NAME]</a:t>
                    </a:fld>
                    <a:r>
                      <a:rPr lang="en-US" baseline="0"/>
                      <a:t> </a:t>
                    </a:r>
                    <a:fld id="{A7641779-F6AC-42EB-9FAD-CE4B461464F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2FB0A574-8664-4D3E-A355-A4F3B55986F3}" type="CELLRANGE">
                      <a:rPr lang="en-US"/>
                      <a:pPr/>
                      <a:t>[CELLRANGE]</a:t>
                    </a:fld>
                    <a:r>
                      <a:rPr lang="en-US" baseline="0"/>
                      <a:t> </a:t>
                    </a:r>
                    <a:fld id="{FE3F66FA-9227-4DAB-AFD9-EA3068004AFC}" type="CATEGORYNAME">
                      <a:rPr lang="en-US" baseline="0"/>
                      <a:pPr/>
                      <a:t>[CATEGORY NAME]</a:t>
                    </a:fld>
                    <a:r>
                      <a:rPr lang="en-US" baseline="0"/>
                      <a:t> </a:t>
                    </a:r>
                    <a:fld id="{1F01DAD6-EC29-4F87-A368-086E7298DE6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Deaths_10-19'!$B$40:$B$60</c:f>
              <c:strCache>
                <c:ptCount val="21"/>
                <c:pt idx="0">
                  <c:v>South Africa</c:v>
                </c:pt>
                <c:pt idx="1">
                  <c:v>Uganda</c:v>
                </c:pt>
                <c:pt idx="2">
                  <c:v>Kenya</c:v>
                </c:pt>
                <c:pt idx="3">
                  <c:v>India</c:v>
                </c:pt>
                <c:pt idx="4">
                  <c:v>Nigeria</c:v>
                </c:pt>
                <c:pt idx="5">
                  <c:v>United Republic of Tanzania</c:v>
                </c:pt>
                <c:pt idx="6">
                  <c:v>Zimbabwe</c:v>
                </c:pt>
                <c:pt idx="7">
                  <c:v>Zambia</c:v>
                </c:pt>
                <c:pt idx="8">
                  <c:v>Democratic Republic of the Congo</c:v>
                </c:pt>
                <c:pt idx="9">
                  <c:v>Malawi</c:v>
                </c:pt>
                <c:pt idx="10">
                  <c:v>Ethiopia</c:v>
                </c:pt>
                <c:pt idx="11">
                  <c:v>Rwanda</c:v>
                </c:pt>
                <c:pt idx="12">
                  <c:v>Côte d’Ivoire</c:v>
                </c:pt>
                <c:pt idx="13">
                  <c:v>Burkina Faso</c:v>
                </c:pt>
                <c:pt idx="14">
                  <c:v>Thailand</c:v>
                </c:pt>
                <c:pt idx="15">
                  <c:v>Brazil</c:v>
                </c:pt>
                <c:pt idx="16">
                  <c:v>Mozambique</c:v>
                </c:pt>
                <c:pt idx="17">
                  <c:v>Cameroon</c:v>
                </c:pt>
                <c:pt idx="18">
                  <c:v>Cambodia</c:v>
                </c:pt>
                <c:pt idx="19">
                  <c:v>Ghana</c:v>
                </c:pt>
                <c:pt idx="20">
                  <c:v>Rest of World</c:v>
                </c:pt>
              </c:strCache>
            </c:strRef>
          </c:cat>
          <c:val>
            <c:numRef>
              <c:f>'AIDS Deaths_10-19'!$C$40:$C$60</c:f>
              <c:numCache>
                <c:formatCode>General</c:formatCode>
                <c:ptCount val="21"/>
                <c:pt idx="0">
                  <c:v>2515</c:v>
                </c:pt>
                <c:pt idx="1">
                  <c:v>2051</c:v>
                </c:pt>
                <c:pt idx="2">
                  <c:v>1450</c:v>
                </c:pt>
                <c:pt idx="3">
                  <c:v>1272</c:v>
                </c:pt>
                <c:pt idx="4">
                  <c:v>1119.3579999999999</c:v>
                </c:pt>
                <c:pt idx="5">
                  <c:v>1099</c:v>
                </c:pt>
                <c:pt idx="6">
                  <c:v>1080</c:v>
                </c:pt>
                <c:pt idx="7">
                  <c:v>986</c:v>
                </c:pt>
                <c:pt idx="8">
                  <c:v>684</c:v>
                </c:pt>
                <c:pt idx="9">
                  <c:v>683</c:v>
                </c:pt>
                <c:pt idx="10">
                  <c:v>571</c:v>
                </c:pt>
                <c:pt idx="11">
                  <c:v>378</c:v>
                </c:pt>
                <c:pt idx="12">
                  <c:v>261.97429999999997</c:v>
                </c:pt>
                <c:pt idx="13">
                  <c:v>259</c:v>
                </c:pt>
                <c:pt idx="14">
                  <c:v>252</c:v>
                </c:pt>
                <c:pt idx="15">
                  <c:v>242</c:v>
                </c:pt>
                <c:pt idx="16">
                  <c:v>233</c:v>
                </c:pt>
                <c:pt idx="17">
                  <c:v>213</c:v>
                </c:pt>
                <c:pt idx="18">
                  <c:v>192.6979</c:v>
                </c:pt>
                <c:pt idx="19">
                  <c:v>177</c:v>
                </c:pt>
                <c:pt idx="20" formatCode="0">
                  <c:v>2444.7998999999995</c:v>
                </c:pt>
              </c:numCache>
            </c:numRef>
          </c:val>
          <c:extLst>
            <c:ext xmlns:c15="http://schemas.microsoft.com/office/drawing/2012/chart" uri="{02D57815-91ED-43cb-92C2-25804820EDAC}">
              <c15:datalabelsRange>
                <c15:f>'AIDS Deaths_10-19'!$D$40:$D$60</c15:f>
                <c15:dlblRangeCache>
                  <c:ptCount val="21"/>
                  <c:pt idx="0">
                    <c:v>2,500</c:v>
                  </c:pt>
                  <c:pt idx="1">
                    <c:v>2,100</c:v>
                  </c:pt>
                  <c:pt idx="2">
                    <c:v>1,500</c:v>
                  </c:pt>
                  <c:pt idx="4">
                    <c:v>1,100</c:v>
                  </c:pt>
                  <c:pt idx="5">
                    <c:v>1,100</c:v>
                  </c:pt>
                  <c:pt idx="6">
                    <c:v>1,100</c:v>
                  </c:pt>
                  <c:pt idx="7">
                    <c:v>&lt;1,000</c:v>
                  </c:pt>
                  <c:pt idx="8">
                    <c:v>&lt;1,000</c:v>
                  </c:pt>
                  <c:pt idx="9">
                    <c:v>&lt;1,000</c:v>
                  </c:pt>
                  <c:pt idx="11">
                    <c:v>&lt;500</c:v>
                  </c:pt>
                  <c:pt idx="12">
                    <c:v>&lt;500</c:v>
                  </c:pt>
                  <c:pt idx="13">
                    <c:v>&lt;500</c:v>
                  </c:pt>
                  <c:pt idx="14">
                    <c:v>&lt;500</c:v>
                  </c:pt>
                  <c:pt idx="15">
                    <c:v>&lt;500</c:v>
                  </c:pt>
                  <c:pt idx="16">
                    <c:v>&lt;500</c:v>
                  </c:pt>
                  <c:pt idx="17">
                    <c:v>&lt;500</c:v>
                  </c:pt>
                  <c:pt idx="19">
                    <c:v>&lt;200</c:v>
                  </c:pt>
                  <c:pt idx="20">
                    <c:v>2,400</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2015</a:t>
            </a:r>
          </a:p>
        </c:rich>
      </c:tx>
      <c:layout>
        <c:manualLayout>
          <c:xMode val="edge"/>
          <c:yMode val="edge"/>
          <c:x val="0.49828259306766998"/>
          <c:y val="1.2785387208471779E-2"/>
        </c:manualLayout>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9323220114848511"/>
          <c:y val="0.1362626152897726"/>
          <c:w val="0.67883468843053152"/>
          <c:h val="0.77492533887568127"/>
        </c:manualLayout>
      </c:layout>
      <c:pieChart>
        <c:varyColors val="1"/>
        <c:ser>
          <c:idx val="0"/>
          <c:order val="0"/>
          <c:dPt>
            <c:idx val="0"/>
            <c:bubble3D val="0"/>
            <c:spPr>
              <a:solidFill>
                <a:srgbClr val="FFC000"/>
              </a:solidFill>
              <a:ln w="19050">
                <a:solidFill>
                  <a:schemeClr val="lt1"/>
                </a:solidFill>
              </a:ln>
              <a:effectLst/>
            </c:spPr>
          </c:dPt>
          <c:dPt>
            <c:idx val="1"/>
            <c:bubble3D val="0"/>
            <c:spPr>
              <a:solidFill>
                <a:srgbClr val="FF0066"/>
              </a:solidFill>
              <a:ln w="19050">
                <a:solidFill>
                  <a:schemeClr val="lt1"/>
                </a:solidFill>
              </a:ln>
              <a:effectLst/>
            </c:spPr>
          </c:dPt>
          <c:dPt>
            <c:idx val="2"/>
            <c:bubble3D val="0"/>
            <c:spPr>
              <a:solidFill>
                <a:srgbClr val="FF0000"/>
              </a:solidFill>
              <a:ln w="19050">
                <a:solidFill>
                  <a:schemeClr val="lt1"/>
                </a:solidFill>
              </a:ln>
              <a:effectLst/>
            </c:spPr>
          </c:dPt>
          <c:dPt>
            <c:idx val="3"/>
            <c:bubble3D val="0"/>
            <c:spPr>
              <a:solidFill>
                <a:srgbClr val="FFFF00"/>
              </a:solidFill>
              <a:ln w="19050">
                <a:solidFill>
                  <a:schemeClr val="lt1"/>
                </a:solidFill>
              </a:ln>
              <a:effectLst/>
            </c:spPr>
          </c:dPt>
          <c:dPt>
            <c:idx val="4"/>
            <c:bubble3D val="0"/>
            <c:spPr>
              <a:solidFill>
                <a:srgbClr val="00B050"/>
              </a:solidFill>
              <a:ln w="19050">
                <a:solidFill>
                  <a:schemeClr val="lt1"/>
                </a:solidFill>
              </a:ln>
              <a:effectLst/>
            </c:spPr>
          </c:dPt>
          <c:dPt>
            <c:idx val="5"/>
            <c:bubble3D val="0"/>
            <c:spPr>
              <a:solidFill>
                <a:srgbClr val="0070C0"/>
              </a:solidFill>
              <a:ln w="19050">
                <a:solidFill>
                  <a:schemeClr val="lt1"/>
                </a:solidFill>
              </a:ln>
              <a:effectLst/>
            </c:spPr>
          </c:dPt>
          <c:dPt>
            <c:idx val="6"/>
            <c:bubble3D val="0"/>
            <c:spPr>
              <a:solidFill>
                <a:srgbClr val="F4B084"/>
              </a:solidFill>
              <a:ln w="19050">
                <a:solidFill>
                  <a:schemeClr val="lt1"/>
                </a:solidFill>
              </a:ln>
              <a:effectLst/>
            </c:spPr>
          </c:dPt>
          <c:dPt>
            <c:idx val="7"/>
            <c:bubble3D val="0"/>
            <c:spPr>
              <a:solidFill>
                <a:srgbClr val="CC99FF"/>
              </a:solidFill>
              <a:ln w="19050">
                <a:solidFill>
                  <a:schemeClr val="lt1"/>
                </a:solidFill>
              </a:ln>
              <a:effectLst/>
            </c:spPr>
          </c:dPt>
          <c:dPt>
            <c:idx val="8"/>
            <c:bubble3D val="0"/>
            <c:spPr>
              <a:solidFill>
                <a:srgbClr val="66FFFF"/>
              </a:solidFill>
              <a:ln w="19050">
                <a:solidFill>
                  <a:schemeClr val="lt1"/>
                </a:solidFill>
              </a:ln>
              <a:effectLst/>
            </c:spPr>
          </c:dPt>
          <c:dPt>
            <c:idx val="9"/>
            <c:bubble3D val="0"/>
            <c:spPr>
              <a:solidFill>
                <a:srgbClr val="0070C0"/>
              </a:solidFill>
              <a:ln w="19050">
                <a:solidFill>
                  <a:schemeClr val="lt1"/>
                </a:solidFill>
              </a:ln>
              <a:effectLst/>
            </c:spPr>
          </c:dPt>
          <c:dPt>
            <c:idx val="10"/>
            <c:bubble3D val="0"/>
            <c:spPr>
              <a:solidFill>
                <a:srgbClr val="00B0F0"/>
              </a:solidFill>
              <a:ln w="19050">
                <a:solidFill>
                  <a:schemeClr val="lt1"/>
                </a:solidFill>
              </a:ln>
              <a:effectLst/>
            </c:spPr>
          </c:dPt>
          <c:dPt>
            <c:idx val="11"/>
            <c:bubble3D val="0"/>
            <c:spPr>
              <a:solidFill>
                <a:srgbClr val="9BC2E6"/>
              </a:solidFill>
              <a:ln w="19050">
                <a:solidFill>
                  <a:schemeClr val="lt1"/>
                </a:solidFill>
              </a:ln>
              <a:effectLst/>
            </c:spPr>
          </c:dPt>
          <c:dPt>
            <c:idx val="12"/>
            <c:bubble3D val="0"/>
            <c:spPr>
              <a:solidFill>
                <a:srgbClr val="FFC000"/>
              </a:solidFill>
              <a:ln w="19050">
                <a:solidFill>
                  <a:schemeClr val="lt1"/>
                </a:solidFill>
              </a:ln>
              <a:effectLst/>
            </c:spPr>
          </c:dPt>
          <c:dPt>
            <c:idx val="13"/>
            <c:bubble3D val="0"/>
            <c:spPr>
              <a:solidFill>
                <a:srgbClr val="00B050"/>
              </a:solidFill>
              <a:ln w="19050">
                <a:solidFill>
                  <a:schemeClr val="lt1"/>
                </a:solidFill>
              </a:ln>
              <a:effectLst/>
            </c:spPr>
          </c:dPt>
          <c:dPt>
            <c:idx val="14"/>
            <c:bubble3D val="0"/>
            <c:spPr>
              <a:solidFill>
                <a:srgbClr val="7030A0"/>
              </a:solidFill>
              <a:ln w="19050">
                <a:solidFill>
                  <a:schemeClr val="lt1"/>
                </a:solidFill>
              </a:ln>
              <a:effectLst/>
            </c:spPr>
          </c:dPt>
          <c:dPt>
            <c:idx val="15"/>
            <c:bubble3D val="0"/>
            <c:spPr>
              <a:solidFill>
                <a:srgbClr val="92D050"/>
              </a:solidFill>
              <a:ln w="19050">
                <a:solidFill>
                  <a:schemeClr val="lt1"/>
                </a:solidFill>
              </a:ln>
              <a:effectLst/>
            </c:spPr>
          </c:dPt>
          <c:dPt>
            <c:idx val="16"/>
            <c:bubble3D val="0"/>
            <c:spPr>
              <a:solidFill>
                <a:srgbClr val="FCE4D6"/>
              </a:solidFill>
              <a:ln w="19050">
                <a:solidFill>
                  <a:schemeClr val="lt1"/>
                </a:solidFill>
              </a:ln>
              <a:effectLst/>
            </c:spPr>
          </c:dPt>
          <c:dPt>
            <c:idx val="17"/>
            <c:bubble3D val="0"/>
            <c:spPr>
              <a:solidFill>
                <a:srgbClr val="FFC000"/>
              </a:solidFill>
              <a:ln w="19050">
                <a:solidFill>
                  <a:schemeClr val="lt1"/>
                </a:solidFill>
              </a:ln>
              <a:effectLst/>
            </c:spPr>
          </c:dPt>
          <c:dPt>
            <c:idx val="18"/>
            <c:bubble3D val="0"/>
            <c:spPr>
              <a:solidFill>
                <a:srgbClr val="C00000"/>
              </a:solidFill>
              <a:ln w="19050">
                <a:solidFill>
                  <a:schemeClr val="lt1"/>
                </a:solidFill>
              </a:ln>
              <a:effectLst/>
            </c:spPr>
          </c:dPt>
          <c:dPt>
            <c:idx val="19"/>
            <c:bubble3D val="0"/>
            <c:spPr>
              <a:solidFill>
                <a:srgbClr val="FFFF00"/>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6C8B7223-6EA1-4BE3-ACA1-8A5BAFDBCA77}" type="CELLRANGE">
                      <a:rPr lang="en-US"/>
                      <a:pPr/>
                      <a:t>[CELLRANGE]</a:t>
                    </a:fld>
                    <a:r>
                      <a:rPr lang="en-US" baseline="0"/>
                      <a:t> </a:t>
                    </a:r>
                    <a:fld id="{8E41F77C-97E4-4F77-9343-98BB653E201F}" type="CATEGORYNAME">
                      <a:rPr lang="en-US" baseline="0"/>
                      <a:pPr/>
                      <a:t>[CATEGORY NAME]</a:t>
                    </a:fld>
                    <a:r>
                      <a:rPr lang="en-US" baseline="0"/>
                      <a:t> </a:t>
                    </a:r>
                    <a:fld id="{5A054022-397F-4505-B350-7DBB8BAD300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
              <c:layout/>
              <c:tx>
                <c:rich>
                  <a:bodyPr/>
                  <a:lstStyle/>
                  <a:p>
                    <a:fld id="{2AA77740-DB2E-4901-B41F-66A46243F6B7}" type="CATEGORYNAME">
                      <a:rPr lang="en-US" baseline="0"/>
                      <a:pPr/>
                      <a:t>[CATEGORY NAME]</a:t>
                    </a:fld>
                    <a:r>
                      <a:rPr lang="en-US" baseline="0"/>
                      <a:t> </a:t>
                    </a:r>
                    <a:fld id="{37B42E36-7A96-4C43-AAA1-6DC13B7B648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
              <c:layout/>
              <c:tx>
                <c:rich>
                  <a:bodyPr/>
                  <a:lstStyle/>
                  <a:p>
                    <a:fld id="{A250D506-6767-4F08-85FB-139B2ACFF4C6}" type="CELLRANGE">
                      <a:rPr lang="en-US"/>
                      <a:pPr/>
                      <a:t>[CELLRANGE]</a:t>
                    </a:fld>
                    <a:r>
                      <a:rPr lang="en-US" baseline="0"/>
                      <a:t> </a:t>
                    </a:r>
                    <a:fld id="{6ED4FED4-BF53-4F3C-8158-991E41F6EB4D}" type="CATEGORYNAME">
                      <a:rPr lang="en-US" baseline="0"/>
                      <a:pPr/>
                      <a:t>[CATEGORY NAME]</a:t>
                    </a:fld>
                    <a:r>
                      <a:rPr lang="en-US" baseline="0"/>
                      <a:t> </a:t>
                    </a:r>
                    <a:fld id="{B25FF0DE-D412-4022-870E-E50165CB535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D7DD04BC-BA7F-497F-8A32-601BF5D11E00}" type="CELLRANGE">
                      <a:rPr lang="en-US"/>
                      <a:pPr/>
                      <a:t>[CELLRANGE]</a:t>
                    </a:fld>
                    <a:r>
                      <a:rPr lang="en-US" baseline="0"/>
                      <a:t> </a:t>
                    </a:r>
                    <a:fld id="{88209B41-B9C3-4D76-901B-A57DA1C06A82}" type="CATEGORYNAME">
                      <a:rPr lang="en-US" baseline="0"/>
                      <a:pPr/>
                      <a:t>[CATEGORY NAME]</a:t>
                    </a:fld>
                    <a:r>
                      <a:rPr lang="en-US" baseline="0"/>
                      <a:t> </a:t>
                    </a:r>
                    <a:fld id="{6C3AB228-E7C5-4194-8693-CBACEA4431E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C2438AA7-793A-4E41-B413-F57EB46B8954}" type="CELLRANGE">
                      <a:rPr lang="en-US"/>
                      <a:pPr/>
                      <a:t>[CELLRANGE]</a:t>
                    </a:fld>
                    <a:r>
                      <a:rPr lang="en-US" baseline="0"/>
                      <a:t> </a:t>
                    </a:r>
                    <a:fld id="{4244972D-D5CA-42CF-90DE-801205E06634}" type="CATEGORYNAME">
                      <a:rPr lang="en-US" baseline="0"/>
                      <a:pPr/>
                      <a:t>[CATEGORY NAME]</a:t>
                    </a:fld>
                    <a:r>
                      <a:rPr lang="en-US" baseline="0"/>
                      <a:t> </a:t>
                    </a:r>
                    <a:fld id="{F4C77D65-3759-4070-A0F6-7EA5E51CA9E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1873E8F1-A185-4331-B20D-337B06168BC2}" type="CELLRANGE">
                      <a:rPr lang="en-US"/>
                      <a:pPr/>
                      <a:t>[CELLRANGE]</a:t>
                    </a:fld>
                    <a:r>
                      <a:rPr lang="en-US" baseline="0"/>
                      <a:t> </a:t>
                    </a:r>
                    <a:fld id="{87DB6C75-3082-4C32-BA09-969A1AFC2A4F}" type="CATEGORYNAME">
                      <a:rPr lang="en-US" baseline="0"/>
                      <a:pPr/>
                      <a:t>[CATEGORY NAME]</a:t>
                    </a:fld>
                    <a:r>
                      <a:rPr lang="en-US" baseline="0"/>
                      <a:t> </a:t>
                    </a:r>
                    <a:fld id="{33832E18-6BC1-4F1A-8127-C5F9359336D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2B3F9FE6-7A29-4670-9EFE-76739D6542AC}" type="CELLRANGE">
                      <a:rPr lang="en-US"/>
                      <a:pPr/>
                      <a:t>[CELLRANGE]</a:t>
                    </a:fld>
                    <a:r>
                      <a:rPr lang="en-US" baseline="0"/>
                      <a:t> </a:t>
                    </a:r>
                    <a:fld id="{5F67E800-898E-49AD-8E33-0705057453E5}" type="CATEGORYNAME">
                      <a:rPr lang="en-US" baseline="0"/>
                      <a:pPr/>
                      <a:t>[CATEGORY NAME]</a:t>
                    </a:fld>
                    <a:r>
                      <a:rPr lang="en-US" baseline="0"/>
                      <a:t> </a:t>
                    </a:r>
                    <a:fld id="{01191380-71A5-4E6F-9F7F-C5EA4B9AD1A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BA90B579-F23E-4865-B2E9-9738AB167962}" type="CELLRANGE">
                      <a:rPr lang="en-US"/>
                      <a:pPr/>
                      <a:t>[CELLRANGE]</a:t>
                    </a:fld>
                    <a:r>
                      <a:rPr lang="en-US" baseline="0"/>
                      <a:t> </a:t>
                    </a:r>
                    <a:fld id="{446FDB38-EEC5-4EDE-96CF-F8BD495094DE}" type="CATEGORYNAME">
                      <a:rPr lang="en-US" baseline="0"/>
                      <a:pPr/>
                      <a:t>[CATEGORY NAME]</a:t>
                    </a:fld>
                    <a:r>
                      <a:rPr lang="en-US" baseline="0"/>
                      <a:t> </a:t>
                    </a:r>
                    <a:fld id="{B3B6322F-7F3B-4946-A9D2-45D22F9F896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manualLayout>
                  <c:x val="3.4363865681713325E-2"/>
                  <c:y val="-2.7414777262854007E-2"/>
                </c:manualLayout>
              </c:layout>
              <c:tx>
                <c:rich>
                  <a:bodyPr/>
                  <a:lstStyle/>
                  <a:p>
                    <a:fld id="{2E78C3A2-09AC-481D-8D8F-871AB94D4525}" type="CELLRANGE">
                      <a:rPr lang="en-US" baseline="0"/>
                      <a:pPr/>
                      <a:t>[CELLRANGE]</a:t>
                    </a:fld>
                    <a:r>
                      <a:rPr lang="en-US" baseline="0"/>
                      <a:t> </a:t>
                    </a:r>
                    <a:fld id="{1E0370E1-2D77-4D77-98F1-38F0D056E4AA}" type="CATEGORYNAME">
                      <a:rPr lang="en-US" baseline="0"/>
                      <a:pPr/>
                      <a:t>[CATEGORY NAME]</a:t>
                    </a:fld>
                    <a:r>
                      <a:rPr lang="en-US" baseline="0"/>
                      <a:t> </a:t>
                    </a:r>
                    <a:fld id="{0AEBD4C6-D263-46D1-8A33-8CCFE024A90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9"/>
              <c:layout/>
              <c:tx>
                <c:rich>
                  <a:bodyPr/>
                  <a:lstStyle/>
                  <a:p>
                    <a:fld id="{16CA6883-D210-482B-A258-5BEDB4FE1595}" type="CELLRANGE">
                      <a:rPr lang="en-US"/>
                      <a:pPr/>
                      <a:t>[CELLRANGE]</a:t>
                    </a:fld>
                    <a:r>
                      <a:rPr lang="en-US" baseline="0"/>
                      <a:t> </a:t>
                    </a:r>
                    <a:fld id="{353720F6-87A6-447D-89F9-4D808D491874}" type="CATEGORYNAME">
                      <a:rPr lang="en-US" baseline="0"/>
                      <a:pPr/>
                      <a:t>[CATEGORY NAME]</a:t>
                    </a:fld>
                    <a:r>
                      <a:rPr lang="en-US" baseline="0"/>
                      <a:t> </a:t>
                    </a:r>
                    <a:fld id="{EC5E1AE6-7195-4C33-A0C9-6FFDB495292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83075A74-7401-4450-AC43-564606423021}" type="CELLRANGE">
                      <a:rPr lang="en-US"/>
                      <a:pPr/>
                      <a:t>[CELLRANGE]</a:t>
                    </a:fld>
                    <a:r>
                      <a:rPr lang="en-US" baseline="0"/>
                      <a:t> </a:t>
                    </a:r>
                    <a:fld id="{7E257100-C1C2-4C95-AA0B-883B1C600135}" type="CATEGORYNAME">
                      <a:rPr lang="en-US" baseline="0"/>
                      <a:pPr/>
                      <a:t>[CATEGORY NAME]</a:t>
                    </a:fld>
                    <a:r>
                      <a:rPr lang="en-US" baseline="0"/>
                      <a:t> </a:t>
                    </a:r>
                    <a:fld id="{6024CD5D-F9E5-4407-96C5-D8D505C98A3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manualLayout>
                  <c:x val="1.9572377590732194E-2"/>
                  <c:y val="2.4170407720492469E-2"/>
                </c:manualLayout>
              </c:layout>
              <c:tx>
                <c:rich>
                  <a:bodyPr/>
                  <a:lstStyle/>
                  <a:p>
                    <a:fld id="{04E2F029-5CDE-41A8-8ED7-7BF019392D1D}" type="CELLRANGE">
                      <a:rPr lang="en-US" baseline="0"/>
                      <a:pPr/>
                      <a:t>[CELLRANGE]</a:t>
                    </a:fld>
                    <a:r>
                      <a:rPr lang="en-US" baseline="0"/>
                      <a:t> </a:t>
                    </a:r>
                    <a:fld id="{F5DF446C-475A-4721-AAF1-DDDE21A0A142}" type="CATEGORYNAME">
                      <a:rPr lang="en-US" baseline="0"/>
                      <a:pPr/>
                      <a:t>[CATEGORY NAME]</a:t>
                    </a:fld>
                    <a:r>
                      <a:rPr lang="en-US" baseline="0"/>
                      <a:t> </a:t>
                    </a:r>
                    <a:fld id="{1611049C-1D0F-4F72-9BF0-DD6775CE442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2"/>
              <c:layout/>
              <c:tx>
                <c:rich>
                  <a:bodyPr/>
                  <a:lstStyle/>
                  <a:p>
                    <a:fld id="{CBBA1037-996D-49FD-B2A1-038B2E300423}" type="CELLRANGE">
                      <a:rPr lang="en-US"/>
                      <a:pPr/>
                      <a:t>[CELLRANGE]</a:t>
                    </a:fld>
                    <a:r>
                      <a:rPr lang="en-US" baseline="0"/>
                      <a:t> </a:t>
                    </a:r>
                    <a:fld id="{6820165C-FED6-4A63-81F9-9D5E8D32AD7F}" type="CATEGORYNAME">
                      <a:rPr lang="en-US" baseline="0"/>
                      <a:pPr/>
                      <a:t>[CATEGORY NAME]</a:t>
                    </a:fld>
                    <a:r>
                      <a:rPr lang="en-US" baseline="0"/>
                      <a:t> </a:t>
                    </a:r>
                    <a:fld id="{56160135-BD85-42F5-A4AA-AB9E6170EEC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CAE7301C-3F64-4ED2-8D8B-9F3A042AB4B7}" type="CELLRANGE">
                      <a:rPr lang="en-US"/>
                      <a:pPr/>
                      <a:t>[CELLRANGE]</a:t>
                    </a:fld>
                    <a:r>
                      <a:rPr lang="en-US" baseline="0"/>
                      <a:t> </a:t>
                    </a:r>
                    <a:fld id="{872AC572-722D-49A2-9B71-F30AFDB24D97}" type="CATEGORYNAME">
                      <a:rPr lang="en-US" baseline="0"/>
                      <a:pPr/>
                      <a:t>[CATEGORY NAME]</a:t>
                    </a:fld>
                    <a:r>
                      <a:rPr lang="en-US" baseline="0"/>
                      <a:t> </a:t>
                    </a:r>
                    <a:fld id="{059B2F29-36CC-486D-8D7C-D5DB264DC55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D056AB7E-48B6-422E-A295-E7E0EEF17712}" type="CELLRANGE">
                      <a:rPr lang="en-US"/>
                      <a:pPr/>
                      <a:t>[CELLRANGE]</a:t>
                    </a:fld>
                    <a:r>
                      <a:rPr lang="en-US" baseline="0"/>
                      <a:t> </a:t>
                    </a:r>
                    <a:fld id="{4A75F094-B080-436B-B206-C519B8EB445C}" type="CATEGORYNAME">
                      <a:rPr lang="en-US" baseline="0"/>
                      <a:pPr/>
                      <a:t>[CATEGORY NAME]</a:t>
                    </a:fld>
                    <a:r>
                      <a:rPr lang="en-US" baseline="0"/>
                      <a:t> </a:t>
                    </a:r>
                    <a:fld id="{CFF1786A-5D4B-4141-BFAB-EF1634A0E0D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998380DD-3500-4EFB-A4F6-9B8C36A299A1}" type="CELLRANGE">
                      <a:rPr lang="en-US"/>
                      <a:pPr/>
                      <a:t>[CELLRANGE]</a:t>
                    </a:fld>
                    <a:r>
                      <a:rPr lang="en-US" baseline="0"/>
                      <a:t> </a:t>
                    </a:r>
                    <a:fld id="{37DE6B90-4D2C-4889-B248-B0593E34A13C}" type="CATEGORYNAME">
                      <a:rPr lang="en-US" baseline="0"/>
                      <a:pPr/>
                      <a:t>[CATEGORY NAME]</a:t>
                    </a:fld>
                    <a:r>
                      <a:rPr lang="en-US" baseline="0"/>
                      <a:t> </a:t>
                    </a:r>
                    <a:fld id="{E05D8559-60F2-4627-8F96-A5427320D38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15677785-1D0E-48E9-B496-7E0BF8C66A3D}" type="CELLRANGE">
                      <a:rPr lang="en-US"/>
                      <a:pPr/>
                      <a:t>[CELLRANGE]</a:t>
                    </a:fld>
                    <a:r>
                      <a:rPr lang="en-US" baseline="0"/>
                      <a:t> </a:t>
                    </a:r>
                    <a:fld id="{3BAB4FA0-50D8-4AD0-B8C3-BC672C63E4DC}" type="CATEGORYNAME">
                      <a:rPr lang="en-US" baseline="0"/>
                      <a:pPr/>
                      <a:t>[CATEGORY NAME]</a:t>
                    </a:fld>
                    <a:r>
                      <a:rPr lang="en-US" baseline="0"/>
                      <a:t> </a:t>
                    </a:r>
                    <a:fld id="{F2C9A3D5-350A-455F-A7AC-891321B33C1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D241652E-8762-40FD-8234-753B2D9ED4BF}" type="CELLRANGE">
                      <a:rPr lang="en-US"/>
                      <a:pPr/>
                      <a:t>[CELLRANGE]</a:t>
                    </a:fld>
                    <a:r>
                      <a:rPr lang="en-US" baseline="0"/>
                      <a:t> </a:t>
                    </a:r>
                    <a:fld id="{637ECD0A-E73C-4E0B-B916-EC9E2301391E}" type="CATEGORYNAME">
                      <a:rPr lang="en-US" baseline="0"/>
                      <a:pPr/>
                      <a:t>[CATEGORY NAME]</a:t>
                    </a:fld>
                    <a:r>
                      <a:rPr lang="en-US" baseline="0"/>
                      <a:t> </a:t>
                    </a:r>
                    <a:fld id="{94C3B637-6B5C-4F89-B316-22C7D345376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960DAD51-4B62-4D15-8277-CFCA0FE15525}" type="CELLRANGE">
                      <a:rPr lang="en-US"/>
                      <a:pPr/>
                      <a:t>[CELLRANGE]</a:t>
                    </a:fld>
                    <a:r>
                      <a:rPr lang="en-US" baseline="0"/>
                      <a:t> </a:t>
                    </a:r>
                    <a:fld id="{89CCF81F-9A2D-4A95-966F-A8A7E295DBE4}" type="CATEGORYNAME">
                      <a:rPr lang="en-US" baseline="0"/>
                      <a:pPr/>
                      <a:t>[CATEGORY NAME]</a:t>
                    </a:fld>
                    <a:r>
                      <a:rPr lang="en-US" baseline="0"/>
                      <a:t> </a:t>
                    </a:r>
                    <a:fld id="{5AE87461-99B7-4D71-9F95-67B52806B21E}"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manualLayout>
                  <c:x val="5.0609466920083267E-3"/>
                  <c:y val="-5.0888269937157789E-2"/>
                </c:manualLayout>
              </c:layout>
              <c:tx>
                <c:rich>
                  <a:bodyPr/>
                  <a:lstStyle/>
                  <a:p>
                    <a:fld id="{B6D44313-3A4A-4831-8D4D-E6F7A9096E75}" type="CELLRANGE">
                      <a:rPr lang="en-US" baseline="0"/>
                      <a:pPr/>
                      <a:t>[CELLRANGE]</a:t>
                    </a:fld>
                    <a:r>
                      <a:rPr lang="en-US" baseline="0"/>
                      <a:t> </a:t>
                    </a:r>
                    <a:fld id="{E2B24E27-33D1-40BE-8CCE-0035E7944AD1}" type="CATEGORYNAME">
                      <a:rPr lang="en-US" baseline="0"/>
                      <a:pPr/>
                      <a:t>[CATEGORY NAME]</a:t>
                    </a:fld>
                    <a:r>
                      <a:rPr lang="en-US" baseline="0"/>
                      <a:t> </a:t>
                    </a:r>
                    <a:fld id="{BFFD5010-5D2E-4A97-A89D-38CBD638065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0"/>
              <c:layout/>
              <c:tx>
                <c:rich>
                  <a:bodyPr/>
                  <a:lstStyle/>
                  <a:p>
                    <a:fld id="{22AB68A4-CAD4-4D7D-9160-153A6AC810A5}" type="CELLRANGE">
                      <a:rPr lang="en-US"/>
                      <a:pPr/>
                      <a:t>[CELLRANGE]</a:t>
                    </a:fld>
                    <a:r>
                      <a:rPr lang="en-US" baseline="0"/>
                      <a:t> </a:t>
                    </a:r>
                    <a:fld id="{C6B74B3A-4DC9-4948-A7A6-E0F922056C8E}" type="CATEGORYNAME">
                      <a:rPr lang="en-US" baseline="0"/>
                      <a:pPr/>
                      <a:t>[CATEGORY NAME]</a:t>
                    </a:fld>
                    <a:r>
                      <a:rPr lang="en-US" baseline="0"/>
                      <a:t> </a:t>
                    </a:r>
                    <a:fld id="{CD3D63BA-E90F-4AE4-BDCA-8C630B67F08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Deaths_10-19'!$G$40:$G$60</c:f>
              <c:strCache>
                <c:ptCount val="21"/>
                <c:pt idx="0">
                  <c:v>South Africa</c:v>
                </c:pt>
                <c:pt idx="1">
                  <c:v>Nigeria</c:v>
                </c:pt>
                <c:pt idx="2">
                  <c:v>India</c:v>
                </c:pt>
                <c:pt idx="3">
                  <c:v>Kenya</c:v>
                </c:pt>
                <c:pt idx="4">
                  <c:v>United Republic of Tanzania</c:v>
                </c:pt>
                <c:pt idx="5">
                  <c:v>Ethiopia</c:v>
                </c:pt>
                <c:pt idx="6">
                  <c:v>Uganda</c:v>
                </c:pt>
                <c:pt idx="7">
                  <c:v>Malawi</c:v>
                </c:pt>
                <c:pt idx="8">
                  <c:v>Zimbabwe</c:v>
                </c:pt>
                <c:pt idx="9">
                  <c:v>Mozambique</c:v>
                </c:pt>
                <c:pt idx="10">
                  <c:v>Zambia</c:v>
                </c:pt>
                <c:pt idx="11">
                  <c:v>Democratic Republic of the Congo</c:v>
                </c:pt>
                <c:pt idx="12">
                  <c:v>Cameroon</c:v>
                </c:pt>
                <c:pt idx="13">
                  <c:v>Côte d’Ivoire</c:v>
                </c:pt>
                <c:pt idx="14">
                  <c:v>Ghana</c:v>
                </c:pt>
                <c:pt idx="15">
                  <c:v>Chad</c:v>
                </c:pt>
                <c:pt idx="16">
                  <c:v>Angola</c:v>
                </c:pt>
                <c:pt idx="17">
                  <c:v>Indonesia</c:v>
                </c:pt>
                <c:pt idx="18">
                  <c:v>Haiti</c:v>
                </c:pt>
                <c:pt idx="19">
                  <c:v>Central African Republic</c:v>
                </c:pt>
                <c:pt idx="20">
                  <c:v>Rest of world</c:v>
                </c:pt>
              </c:strCache>
            </c:strRef>
          </c:cat>
          <c:val>
            <c:numRef>
              <c:f>'AIDS Deaths_10-19'!$H$40:$H$60</c:f>
              <c:numCache>
                <c:formatCode>General</c:formatCode>
                <c:ptCount val="21"/>
                <c:pt idx="0">
                  <c:v>6301</c:v>
                </c:pt>
                <c:pt idx="1">
                  <c:v>5786</c:v>
                </c:pt>
                <c:pt idx="2">
                  <c:v>3072</c:v>
                </c:pt>
                <c:pt idx="3">
                  <c:v>2783</c:v>
                </c:pt>
                <c:pt idx="4">
                  <c:v>2341</c:v>
                </c:pt>
                <c:pt idx="5">
                  <c:v>2235</c:v>
                </c:pt>
                <c:pt idx="6">
                  <c:v>1911</c:v>
                </c:pt>
                <c:pt idx="7">
                  <c:v>1835</c:v>
                </c:pt>
                <c:pt idx="8">
                  <c:v>1660</c:v>
                </c:pt>
                <c:pt idx="9">
                  <c:v>1449</c:v>
                </c:pt>
                <c:pt idx="10">
                  <c:v>1449</c:v>
                </c:pt>
                <c:pt idx="11">
                  <c:v>1080</c:v>
                </c:pt>
                <c:pt idx="12">
                  <c:v>980</c:v>
                </c:pt>
                <c:pt idx="13">
                  <c:v>894</c:v>
                </c:pt>
                <c:pt idx="14">
                  <c:v>541</c:v>
                </c:pt>
                <c:pt idx="15">
                  <c:v>400</c:v>
                </c:pt>
                <c:pt idx="16">
                  <c:v>377</c:v>
                </c:pt>
                <c:pt idx="17">
                  <c:v>374</c:v>
                </c:pt>
                <c:pt idx="18">
                  <c:v>365</c:v>
                </c:pt>
                <c:pt idx="19">
                  <c:v>347</c:v>
                </c:pt>
                <c:pt idx="20">
                  <c:v>5283.1411000000016</c:v>
                </c:pt>
              </c:numCache>
            </c:numRef>
          </c:val>
          <c:extLst>
            <c:ext xmlns:c15="http://schemas.microsoft.com/office/drawing/2012/chart" uri="{02D57815-91ED-43cb-92C2-25804820EDAC}">
              <c15:datalabelsRange>
                <c15:f>'AIDS Deaths_10-19'!$I$40:$I$60</c15:f>
                <c15:dlblRangeCache>
                  <c:ptCount val="21"/>
                  <c:pt idx="0">
                    <c:v>6,300</c:v>
                  </c:pt>
                  <c:pt idx="1">
                    <c:v>5,800</c:v>
                  </c:pt>
                  <c:pt idx="3">
                    <c:v>2,800</c:v>
                  </c:pt>
                  <c:pt idx="4">
                    <c:v>2,300</c:v>
                  </c:pt>
                  <c:pt idx="6">
                    <c:v>1,900</c:v>
                  </c:pt>
                  <c:pt idx="7">
                    <c:v>1,800</c:v>
                  </c:pt>
                  <c:pt idx="8">
                    <c:v>1,700</c:v>
                  </c:pt>
                  <c:pt idx="9">
                    <c:v>1,400</c:v>
                  </c:pt>
                  <c:pt idx="10">
                    <c:v>1,400</c:v>
                  </c:pt>
                  <c:pt idx="11">
                    <c:v>1,100</c:v>
                  </c:pt>
                  <c:pt idx="12">
                    <c:v>&lt;1,000</c:v>
                  </c:pt>
                  <c:pt idx="13">
                    <c:v>&lt;1,000</c:v>
                  </c:pt>
                  <c:pt idx="14">
                    <c:v>&lt;1,000</c:v>
                  </c:pt>
                  <c:pt idx="15">
                    <c:v>&lt;500</c:v>
                  </c:pt>
                  <c:pt idx="16">
                    <c:v>&lt;500</c:v>
                  </c:pt>
                  <c:pt idx="17">
                    <c:v>&lt;500</c:v>
                  </c:pt>
                  <c:pt idx="18">
                    <c:v>&lt;500</c:v>
                  </c:pt>
                  <c:pt idx="19">
                    <c:v>&lt;500</c:v>
                  </c:pt>
                  <c:pt idx="20">
                    <c:v>5,300</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AIDS-related</a:t>
            </a:r>
            <a:r>
              <a:rPr lang="en-US" sz="1600" baseline="0"/>
              <a:t> deaths</a:t>
            </a:r>
            <a:r>
              <a:rPr lang="en-US" sz="1600"/>
              <a:t> among adoelscents</a:t>
            </a:r>
            <a:r>
              <a:rPr lang="en-US" sz="1600" baseline="0"/>
              <a:t> </a:t>
            </a:r>
            <a:r>
              <a:rPr lang="en-US" sz="1600"/>
              <a:t>aged 10–19, by UNICEF regions,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4484069146529094"/>
          <c:y val="0.372544330315836"/>
          <c:w val="0.52836390623585849"/>
          <c:h val="0.56332907776299557"/>
        </c:manualLayout>
      </c:layout>
      <c:pieChart>
        <c:varyColors val="1"/>
        <c:ser>
          <c:idx val="0"/>
          <c:order val="0"/>
          <c:tx>
            <c:strRef>
              <c:f>'AIDS Death_10-19_All Region'!$B$38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Lbls>
            <c:dLbl>
              <c:idx val="0"/>
              <c:layout/>
              <c:tx>
                <c:rich>
                  <a:bodyPr/>
                  <a:lstStyle/>
                  <a:p>
                    <a:fld id="{BC0DF025-9A6F-4D93-BD30-6A2BD4AEC269}" type="CELLRANGE">
                      <a:rPr lang="en-US"/>
                      <a:pPr/>
                      <a:t>[CELLRANGE]</a:t>
                    </a:fld>
                    <a:r>
                      <a:rPr lang="en-US" baseline="0"/>
                      <a:t>
</a:t>
                    </a:r>
                    <a:fld id="{14414D3D-8708-4E31-86A6-328EDDF79460}" type="CATEGORYNAME">
                      <a:rPr lang="en-US" baseline="0"/>
                      <a:pPr/>
                      <a:t>[CATEGORY NAME]</a:t>
                    </a:fld>
                    <a:r>
                      <a:rPr lang="en-US" baseline="0"/>
                      <a:t>
</a:t>
                    </a:r>
                    <a:fld id="{2D523216-7EDE-42F7-A142-C2823199F073}"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1"/>
              <c:layout/>
              <c:tx>
                <c:rich>
                  <a:bodyPr/>
                  <a:lstStyle/>
                  <a:p>
                    <a:fld id="{DE5CA7BC-FAE8-4641-A9F4-D34D28CC4B34}" type="CELLRANGE">
                      <a:rPr lang="en-US"/>
                      <a:pPr/>
                      <a:t>[CELLRANGE]</a:t>
                    </a:fld>
                    <a:r>
                      <a:rPr lang="en-US" baseline="0"/>
                      <a:t>
</a:t>
                    </a:r>
                    <a:fld id="{4A9EF396-9897-4CD0-8EC6-F8369427D72A}" type="CATEGORYNAME">
                      <a:rPr lang="en-US" baseline="0"/>
                      <a:pPr/>
                      <a:t>[CATEGORY NAME]</a:t>
                    </a:fld>
                    <a:r>
                      <a:rPr lang="en-US" baseline="0"/>
                      <a:t>
</a:t>
                    </a:r>
                    <a:fld id="{23FE855B-193A-4A3B-9EA4-4E9C13BBBE7E}"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2"/>
              <c:layout/>
              <c:tx>
                <c:rich>
                  <a:bodyPr/>
                  <a:lstStyle/>
                  <a:p>
                    <a:fld id="{4265B5A1-037E-4E2C-AFC8-AD7725E86DD2}" type="CELLRANGE">
                      <a:rPr lang="en-US"/>
                      <a:pPr/>
                      <a:t>[CELLRANGE]</a:t>
                    </a:fld>
                    <a:r>
                      <a:rPr lang="en-US" baseline="0"/>
                      <a:t>
</a:t>
                    </a:r>
                    <a:fld id="{DA198ACB-33B0-4046-97C5-3A1A87F4C9D1}" type="CATEGORYNAME">
                      <a:rPr lang="en-US" baseline="0"/>
                      <a:pPr/>
                      <a:t>[CATEGORY NAME]</a:t>
                    </a:fld>
                    <a:r>
                      <a:rPr lang="en-US" baseline="0"/>
                      <a:t>
</a:t>
                    </a:r>
                    <a:fld id="{4C3EA0BA-FF29-4234-9DA9-5099EE509567}"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Lst>
            </c:dLbl>
            <c:dLbl>
              <c:idx val="3"/>
              <c:layout>
                <c:manualLayout>
                  <c:x val="-0.171383908045977"/>
                  <c:y val="4.2769948622827104E-2"/>
                </c:manualLayout>
              </c:layout>
              <c:tx>
                <c:rich>
                  <a:bodyPr/>
                  <a:lstStyle/>
                  <a:p>
                    <a:fld id="{94617081-D13C-4007-B413-F0A91282DD8B}" type="CELLRANGE">
                      <a:rPr lang="en-US" baseline="0"/>
                      <a:pPr/>
                      <a:t>[CELLRANGE]</a:t>
                    </a:fld>
                    <a:r>
                      <a:rPr lang="en-US" baseline="0"/>
                      <a:t>
</a:t>
                    </a:r>
                    <a:fld id="{7BED19C4-510F-407D-ABA3-C5218017A60C}" type="CATEGORYNAME">
                      <a:rPr lang="en-US" baseline="0"/>
                      <a:pPr/>
                      <a:t>[CATEGORY NAME]</a:t>
                    </a:fld>
                    <a:r>
                      <a:rPr lang="en-US" baseline="0"/>
                      <a:t>
</a:t>
                    </a:r>
                    <a:fld id="{C67F18BD-78DD-41A8-8BBF-45A740F75FDE}"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4"/>
              <c:layout>
                <c:manualLayout>
                  <c:x val="-0.12405741696081093"/>
                  <c:y val="-3.4860423828867712E-2"/>
                </c:manualLayout>
              </c:layout>
              <c:tx>
                <c:rich>
                  <a:bodyPr/>
                  <a:lstStyle/>
                  <a:p>
                    <a:fld id="{AACE0A59-359B-4BAC-ADC4-FE6203FDCEEE}" type="CELLRANGE">
                      <a:rPr lang="en-US" baseline="0"/>
                      <a:pPr/>
                      <a:t>[CELLRANGE]</a:t>
                    </a:fld>
                    <a:r>
                      <a:rPr lang="en-US" baseline="0"/>
                      <a:t>
</a:t>
                    </a:r>
                    <a:fld id="{D378CBE8-35FE-43F8-94F0-611F1F556C08}" type="CATEGORYNAME">
                      <a:rPr lang="en-US" baseline="0"/>
                      <a:pPr/>
                      <a:t>[CATEGORY NAME]</a:t>
                    </a:fld>
                    <a:r>
                      <a:rPr lang="en-US" baseline="0"/>
                      <a:t>
</a:t>
                    </a:r>
                    <a:fld id="{4A9B94A7-F2C8-4818-AC0F-EE4AC358B46F}"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5"/>
              <c:layout>
                <c:manualLayout>
                  <c:x val="5.7935378767308586E-3"/>
                  <c:y val="-8.3634694513710903E-2"/>
                </c:manualLayout>
              </c:layout>
              <c:tx>
                <c:rich>
                  <a:bodyPr/>
                  <a:lstStyle/>
                  <a:p>
                    <a:r>
                      <a:rPr lang="en-US" baseline="0"/>
                      <a:t>
</a:t>
                    </a:r>
                    <a:fld id="{B6F131B7-1B18-4357-A23E-2630D8169C13}" type="CATEGORYNAME">
                      <a:rPr lang="en-US" baseline="0"/>
                      <a:pPr/>
                      <a:t>[CATEGORY NAME]</a:t>
                    </a:fld>
                    <a:r>
                      <a:rPr lang="en-US" baseline="0"/>
                      <a:t>
</a:t>
                    </a:r>
                    <a:fld id="{0BE2E4BE-CE69-4DD8-91E2-516038863EF6}" type="PERCENTAGE">
                      <a:rPr lang="en-US" baseline="0"/>
                      <a:pPr/>
                      <a:t>[PERCENTAGE]</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6"/>
              <c:layout>
                <c:manualLayout>
                  <c:x val="0.13697818807131859"/>
                  <c:y val="-3.5608455209440296E-2"/>
                </c:manualLayout>
              </c:layout>
              <c:tx>
                <c:rich>
                  <a:bodyPr/>
                  <a:lstStyle/>
                  <a:p>
                    <a:fld id="{FD613D84-1352-4381-9D8B-6275175D5280}" type="CELLRANGE">
                      <a:rPr lang="en-US"/>
                      <a:pPr/>
                      <a:t>[CELLRANGE]</a:t>
                    </a:fld>
                    <a:r>
                      <a:rPr lang="en-US" baseline="0"/>
                      <a:t>
</a:t>
                    </a:r>
                    <a:fld id="{686687C1-F6CE-45CE-95F4-395382AD577A}" type="CATEGORYNAME">
                      <a:rPr lang="en-US" baseline="0"/>
                      <a:pPr/>
                      <a:t>[CATEGORY NAME]</a:t>
                    </a:fld>
                    <a:r>
                      <a:rPr lang="en-US" baseline="0"/>
                      <a:t>
&lt;1%</a:t>
                    </a:r>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dLbl>
              <c:idx val="7"/>
              <c:layout>
                <c:manualLayout>
                  <c:x val="0.19387940990134853"/>
                  <c:y val="1.2143274333290979E-2"/>
                </c:manualLayout>
              </c:layout>
              <c:tx>
                <c:rich>
                  <a:bodyPr/>
                  <a:lstStyle/>
                  <a:p>
                    <a:r>
                      <a:rPr lang="en-US" baseline="0"/>
                      <a:t>
</a:t>
                    </a:r>
                    <a:fld id="{B937D457-0D1D-4781-8DD1-61C102E3DAA8}" type="CATEGORYNAME">
                      <a:rPr lang="en-US" baseline="0"/>
                      <a:pPr/>
                      <a:t>[CATEGORY NAME]</a:t>
                    </a:fld>
                    <a:r>
                      <a:rPr lang="en-US" baseline="0"/>
                      <a:t>
&lt;1%</a:t>
                    </a:r>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Death_10-19_All Region'!$A$39:$A$46</c:f>
              <c:strCache>
                <c:ptCount val="8"/>
                <c:pt idx="0">
                  <c:v>Eastern and Southern Africa</c:v>
                </c:pt>
                <c:pt idx="1">
                  <c:v>West and Central Africa</c:v>
                </c:pt>
                <c:pt idx="2">
                  <c:v>South Asia</c:v>
                </c:pt>
                <c:pt idx="3">
                  <c:v>Latin America and the Caribbean</c:v>
                </c:pt>
                <c:pt idx="4">
                  <c:v>East Asia and the Pacific</c:v>
                </c:pt>
                <c:pt idx="5">
                  <c:v>Rest of world</c:v>
                </c:pt>
                <c:pt idx="6">
                  <c:v>Middle East and North Africa</c:v>
                </c:pt>
                <c:pt idx="7">
                  <c:v>CEE/CIS</c:v>
                </c:pt>
              </c:strCache>
            </c:strRef>
          </c:cat>
          <c:val>
            <c:numRef>
              <c:f>'AIDS Death_10-19_All Region'!$B$39:$B$46</c:f>
              <c:numCache>
                <c:formatCode>General</c:formatCode>
                <c:ptCount val="8"/>
                <c:pt idx="0">
                  <c:v>23982</c:v>
                </c:pt>
                <c:pt idx="1">
                  <c:v>12002.7155</c:v>
                </c:pt>
                <c:pt idx="2">
                  <c:v>3130.3137999999999</c:v>
                </c:pt>
                <c:pt idx="3">
                  <c:v>1011.1532</c:v>
                </c:pt>
                <c:pt idx="4">
                  <c:v>880.53089999999997</c:v>
                </c:pt>
                <c:pt idx="5">
                  <c:v>203.42320000000001</c:v>
                </c:pt>
                <c:pt idx="6">
                  <c:v>142.20620000000002</c:v>
                </c:pt>
                <c:pt idx="7">
                  <c:v>110.7983</c:v>
                </c:pt>
              </c:numCache>
            </c:numRef>
          </c:val>
          <c:extLst>
            <c:ext xmlns:c15="http://schemas.microsoft.com/office/drawing/2012/chart" uri="{02D57815-91ED-43cb-92C2-25804820EDAC}">
              <c15:datalabelsRange>
                <c15:f>'AIDS Death_10-19_All Region'!$C$39:$C$46</c15:f>
                <c15:dlblRangeCache>
                  <c:ptCount val="8"/>
                  <c:pt idx="0">
                    <c:v>24,000</c:v>
                  </c:pt>
                  <c:pt idx="1">
                    <c:v>12,000</c:v>
                  </c:pt>
                  <c:pt idx="2">
                    <c:v>3,100</c:v>
                  </c:pt>
                  <c:pt idx="3">
                    <c:v>1,000</c:v>
                  </c:pt>
                  <c:pt idx="4">
                    <c:v>&lt;1,000</c:v>
                  </c:pt>
                  <c:pt idx="5">
                    <c:v>&lt;500</c:v>
                  </c:pt>
                  <c:pt idx="6">
                    <c:v>&lt;200</c:v>
                  </c:pt>
                  <c:pt idx="7">
                    <c:v>&lt;200</c:v>
                  </c:pt>
                </c15:dlblRangeCache>
              </c15:datalabelsRang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r>
              <a:rPr lang="en-US" sz="1600"/>
              <a:t>Estimated number and percentage of AIDS-related</a:t>
            </a:r>
            <a:r>
              <a:rPr lang="en-US" sz="1600" baseline="0"/>
              <a:t> deaths</a:t>
            </a:r>
            <a:r>
              <a:rPr lang="en-US" sz="1600"/>
              <a:t> among adolescents</a:t>
            </a:r>
            <a:r>
              <a:rPr lang="en-US" sz="1600" baseline="0"/>
              <a:t> </a:t>
            </a:r>
            <a:r>
              <a:rPr lang="en-US" sz="1600"/>
              <a:t>aged 10–19, Western and Central Africa, 2015</a:t>
            </a:r>
          </a:p>
        </c:rich>
      </c:tx>
      <c:layout/>
      <c:overlay val="0"/>
      <c:spPr>
        <a:noFill/>
        <a:ln>
          <a:noFill/>
        </a:ln>
        <a:effectLst/>
      </c:spPr>
      <c:txPr>
        <a:bodyPr rot="0" spcFirstLastPara="1" vertOverflow="ellipsis" vert="horz" wrap="square" anchor="ctr" anchorCtr="1"/>
        <a:lstStyle/>
        <a:p>
          <a:pPr>
            <a:defRPr sz="144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21725443888216939"/>
          <c:y val="0.40235277726317209"/>
          <c:w val="0.52836390623585849"/>
          <c:h val="0.56332907776299557"/>
        </c:manualLayout>
      </c:layout>
      <c:pieChart>
        <c:varyColors val="1"/>
        <c:ser>
          <c:idx val="0"/>
          <c:order val="0"/>
          <c:tx>
            <c:strRef>
              <c:f>'AIDS Death_10-19_reg'!$B$38</c:f>
              <c:strCache>
                <c:ptCount val="1"/>
                <c:pt idx="0">
                  <c:v>Value</c:v>
                </c:pt>
              </c:strCache>
            </c:strRef>
          </c:tx>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Pt>
            <c:idx val="20"/>
            <c:bubble3D val="0"/>
            <c:spPr>
              <a:gradFill>
                <a:gsLst>
                  <a:gs pos="100000">
                    <a:schemeClr val="accent3">
                      <a:lumMod val="80000"/>
                      <a:lumMod val="60000"/>
                      <a:lumOff val="40000"/>
                    </a:schemeClr>
                  </a:gs>
                  <a:gs pos="0">
                    <a:schemeClr val="accent3">
                      <a:lumMod val="80000"/>
                    </a:schemeClr>
                  </a:gs>
                </a:gsLst>
                <a:lin ang="5400000" scaled="0"/>
              </a:gradFill>
              <a:ln w="19050">
                <a:solidFill>
                  <a:schemeClr val="lt1"/>
                </a:solidFill>
              </a:ln>
              <a:effectLst/>
            </c:spPr>
          </c:dPt>
          <c:dPt>
            <c:idx val="21"/>
            <c:bubble3D val="0"/>
            <c:spPr>
              <a:gradFill>
                <a:gsLst>
                  <a:gs pos="100000">
                    <a:schemeClr val="accent4">
                      <a:lumMod val="80000"/>
                      <a:lumMod val="60000"/>
                      <a:lumOff val="40000"/>
                    </a:schemeClr>
                  </a:gs>
                  <a:gs pos="0">
                    <a:schemeClr val="accent4">
                      <a:lumMod val="80000"/>
                    </a:schemeClr>
                  </a:gs>
                </a:gsLst>
                <a:lin ang="5400000" scaled="0"/>
              </a:gradFill>
              <a:ln w="19050">
                <a:solidFill>
                  <a:schemeClr val="lt1"/>
                </a:solidFill>
              </a:ln>
              <a:effectLst/>
            </c:spPr>
          </c:dPt>
          <c:dPt>
            <c:idx val="22"/>
            <c:bubble3D val="0"/>
            <c:spPr>
              <a:gradFill>
                <a:gsLst>
                  <a:gs pos="100000">
                    <a:schemeClr val="accent5">
                      <a:lumMod val="80000"/>
                      <a:lumMod val="60000"/>
                      <a:lumOff val="40000"/>
                    </a:schemeClr>
                  </a:gs>
                  <a:gs pos="0">
                    <a:schemeClr val="accent5">
                      <a:lumMod val="80000"/>
                    </a:schemeClr>
                  </a:gs>
                </a:gsLst>
                <a:lin ang="5400000" scaled="0"/>
              </a:gradFill>
              <a:ln w="19050">
                <a:solidFill>
                  <a:schemeClr val="lt1"/>
                </a:solidFill>
              </a:ln>
              <a:effectLst/>
            </c:spPr>
          </c:dPt>
          <c:dLbls>
            <c:dLbl>
              <c:idx val="0"/>
              <c:layout/>
              <c:tx>
                <c:rich>
                  <a:bodyPr/>
                  <a:lstStyle/>
                  <a:p>
                    <a:fld id="{CE6972F6-BD4C-41A9-A0EC-28D82C77E384}" type="CATEGORYNAME">
                      <a:rPr lang="en-US" baseline="0"/>
                      <a:pPr/>
                      <a:t>[CATEGORY NAME]</a:t>
                    </a:fld>
                    <a:r>
                      <a:rPr lang="en-US" baseline="0"/>
                      <a:t> </a:t>
                    </a:r>
                    <a:fld id="{987C5800-7F89-48A9-88A5-571FD1B9A873}"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manualLayout>
                  <c:x val="3.8236831804944714E-2"/>
                  <c:y val="-1.815299252996664E-2"/>
                </c:manualLayout>
              </c:layout>
              <c:tx>
                <c:rich>
                  <a:bodyPr/>
                  <a:lstStyle/>
                  <a:p>
                    <a:fld id="{19EF2BDE-B955-4DFD-ABBA-9F4CF908FD77}" type="CELLRANGE">
                      <a:rPr lang="en-US" baseline="0"/>
                      <a:pPr/>
                      <a:t>[CELLRANGE]</a:t>
                    </a:fld>
                    <a:r>
                      <a:rPr lang="en-US" baseline="0"/>
                      <a:t> </a:t>
                    </a:r>
                    <a:fld id="{02C940EF-E949-4DF0-BB8D-C727D98B226D}" type="CATEGORYNAME">
                      <a:rPr lang="en-US" baseline="0"/>
                      <a:pPr/>
                      <a:t>[CATEGORY NAME]</a:t>
                    </a:fld>
                    <a:r>
                      <a:rPr lang="en-US" baseline="0"/>
                      <a:t> </a:t>
                    </a:r>
                    <a:fld id="{055128FC-4080-4673-8A3A-574E2803199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
              <c:layout>
                <c:manualLayout>
                  <c:x val="3.6047099383544286E-2"/>
                  <c:y val="-4.566503813100653E-2"/>
                </c:manualLayout>
              </c:layout>
              <c:tx>
                <c:rich>
                  <a:bodyPr/>
                  <a:lstStyle/>
                  <a:p>
                    <a:fld id="{A3F3411E-625F-43BA-98A2-E489FF2E6E48}" type="CELLRANGE">
                      <a:rPr lang="en-US" baseline="0"/>
                      <a:pPr/>
                      <a:t>[CELLRANGE]</a:t>
                    </a:fld>
                    <a:r>
                      <a:rPr lang="en-US" baseline="0"/>
                      <a:t> </a:t>
                    </a:r>
                    <a:fld id="{61F61027-1EB9-4E68-B2B5-1F4165192F83}" type="CATEGORYNAME">
                      <a:rPr lang="en-US" baseline="0"/>
                      <a:pPr/>
                      <a:t>[CATEGORY NAME]</a:t>
                    </a:fld>
                    <a:r>
                      <a:rPr lang="en-US" baseline="0"/>
                      <a:t> </a:t>
                    </a:r>
                    <a:fld id="{63EDA66F-E3B4-4904-A606-3C758A09A79E}"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3"/>
              <c:layout/>
              <c:tx>
                <c:rich>
                  <a:bodyPr/>
                  <a:lstStyle/>
                  <a:p>
                    <a:fld id="{B86D5FE6-D6C8-40AF-BE27-F6EFB43CFCBE}" type="CELLRANGE">
                      <a:rPr lang="en-US"/>
                      <a:pPr/>
                      <a:t>[CELLRANGE]</a:t>
                    </a:fld>
                    <a:r>
                      <a:rPr lang="en-US" baseline="0"/>
                      <a:t> </a:t>
                    </a:r>
                    <a:fld id="{28D19E92-04F7-4965-A87F-8F468310B83B}" type="CATEGORYNAME">
                      <a:rPr lang="en-US" baseline="0"/>
                      <a:pPr/>
                      <a:t>[CATEGORY NAME]</a:t>
                    </a:fld>
                    <a:r>
                      <a:rPr lang="en-US" baseline="0"/>
                      <a:t> </a:t>
                    </a:r>
                    <a:fld id="{36375D1E-3999-49A7-A0FA-B95AAA43C4A4}"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8C89C08F-FF12-4FC2-B403-8A9F0CAE20CB}" type="CELLRANGE">
                      <a:rPr lang="en-US"/>
                      <a:pPr/>
                      <a:t>[CELLRANGE]</a:t>
                    </a:fld>
                    <a:r>
                      <a:rPr lang="en-US" baseline="0"/>
                      <a:t> </a:t>
                    </a:r>
                    <a:fld id="{3984B876-7D43-4D9C-B215-C4A7CCBD8175}" type="CATEGORYNAME">
                      <a:rPr lang="en-US" baseline="0"/>
                      <a:pPr/>
                      <a:t>[CATEGORY NAME]</a:t>
                    </a:fld>
                    <a:r>
                      <a:rPr lang="en-US" baseline="0"/>
                      <a:t> </a:t>
                    </a:r>
                    <a:fld id="{ECFC2454-F1C6-482D-B8FB-F38834F8D70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8DBFCA9A-933B-40C6-AC43-12D16123F465}" type="CELLRANGE">
                      <a:rPr lang="en-US"/>
                      <a:pPr/>
                      <a:t>[CELLRANGE]</a:t>
                    </a:fld>
                    <a:r>
                      <a:rPr lang="en-US" baseline="0"/>
                      <a:t> </a:t>
                    </a:r>
                    <a:fld id="{38A0D9CC-08D3-4E0F-A807-29AB731F58AE}" type="CATEGORYNAME">
                      <a:rPr lang="en-US" baseline="0"/>
                      <a:pPr/>
                      <a:t>[CATEGORY NAME]</a:t>
                    </a:fld>
                    <a:r>
                      <a:rPr lang="en-US" baseline="0"/>
                      <a:t> </a:t>
                    </a:r>
                    <a:fld id="{94DB47B0-A8B1-4A3A-A065-5E6FB275C0B3}"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B801CC34-D7DA-4F93-A1E8-196F81D7FAC7}" type="CELLRANGE">
                      <a:rPr lang="en-US"/>
                      <a:pPr/>
                      <a:t>[CELLRANGE]</a:t>
                    </a:fld>
                    <a:r>
                      <a:rPr lang="en-US" baseline="0"/>
                      <a:t> </a:t>
                    </a:r>
                    <a:fld id="{E8F1445A-0B30-4EBB-8089-100BBF5A4326}" type="CATEGORYNAME">
                      <a:rPr lang="en-US" baseline="0"/>
                      <a:pPr/>
                      <a:t>[CATEGORY NAME]</a:t>
                    </a:fld>
                    <a:r>
                      <a:rPr lang="en-US" baseline="0"/>
                      <a:t> </a:t>
                    </a:r>
                    <a:fld id="{5153695E-F76A-4162-B785-53CC1D831D6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5A915E1A-A31C-45FF-9651-E7D1C090D175}" type="CELLRANGE">
                      <a:rPr lang="en-US"/>
                      <a:pPr/>
                      <a:t>[CELLRANGE]</a:t>
                    </a:fld>
                    <a:r>
                      <a:rPr lang="en-US" baseline="0"/>
                      <a:t> </a:t>
                    </a:r>
                    <a:fld id="{286842B4-1519-4498-AEB4-F01C1293F5AD}" type="CATEGORYNAME">
                      <a:rPr lang="en-US" baseline="0"/>
                      <a:pPr/>
                      <a:t>[CATEGORY NAME]</a:t>
                    </a:fld>
                    <a:r>
                      <a:rPr lang="en-US" baseline="0"/>
                      <a:t> </a:t>
                    </a:r>
                    <a:fld id="{59E58159-FFAB-4A8A-92E0-3631814DB14F}"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78765A50-4C45-4877-8F3A-F1B8F615919A}" type="CELLRANGE">
                      <a:rPr lang="en-US"/>
                      <a:pPr/>
                      <a:t>[CELLRANGE]</a:t>
                    </a:fld>
                    <a:r>
                      <a:rPr lang="en-US" baseline="0"/>
                      <a:t> </a:t>
                    </a:r>
                    <a:fld id="{E8FF75E1-24F5-4942-BA08-E1AE4966FB4C}" type="CATEGORYNAME">
                      <a:rPr lang="en-US" baseline="0"/>
                      <a:pPr/>
                      <a:t>[CATEGORY NAME]</a:t>
                    </a:fld>
                    <a:r>
                      <a:rPr lang="en-US" baseline="0"/>
                      <a:t> </a:t>
                    </a:r>
                    <a:fld id="{50DAAA70-0D97-4D71-BC78-C1F04FED7E72}"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C3AA60AC-159C-4840-BBCA-F1597A4BEC54}" type="CELLRANGE">
                      <a:rPr lang="en-US"/>
                      <a:pPr/>
                      <a:t>[CELLRANGE]</a:t>
                    </a:fld>
                    <a:r>
                      <a:rPr lang="en-US" baseline="0"/>
                      <a:t> </a:t>
                    </a:r>
                    <a:fld id="{DE6DE99E-0FD4-4D13-AB09-5E69DB77CFE5}" type="CATEGORYNAME">
                      <a:rPr lang="en-US" baseline="0"/>
                      <a:pPr/>
                      <a:t>[CATEGORY NAME]</a:t>
                    </a:fld>
                    <a:r>
                      <a:rPr lang="en-US" baseline="0"/>
                      <a:t> </a:t>
                    </a:r>
                    <a:fld id="{2C0F903A-7FC0-4003-BCD4-442EEB2821FF}"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tx>
                <c:rich>
                  <a:bodyPr/>
                  <a:lstStyle/>
                  <a:p>
                    <a:fld id="{0AE62B1D-666E-49BB-8BC7-BC93C13ECC28}" type="CELLRANGE">
                      <a:rPr lang="en-US"/>
                      <a:pPr/>
                      <a:t>[CELLRANGE]</a:t>
                    </a:fld>
                    <a:r>
                      <a:rPr lang="en-US" baseline="0"/>
                      <a:t> </a:t>
                    </a:r>
                    <a:fld id="{BEF571F3-A728-4810-987C-E7376983408E}" type="CATEGORYNAME">
                      <a:rPr lang="en-US" baseline="0"/>
                      <a:pPr/>
                      <a:t>[CATEGORY NAME]</a:t>
                    </a:fld>
                    <a:r>
                      <a:rPr lang="en-US" baseline="0"/>
                      <a:t> </a:t>
                    </a:r>
                    <a:fld id="{D77F6A30-6EC0-44BC-8F88-E8EFC5AD95B1}"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1"/>
              <c:layout/>
              <c:tx>
                <c:rich>
                  <a:bodyPr/>
                  <a:lstStyle/>
                  <a:p>
                    <a:fld id="{D42A4CBA-44A2-4BCF-8EF9-CE36A195CD74}" type="CELLRANGE">
                      <a:rPr lang="en-US"/>
                      <a:pPr/>
                      <a:t>[CELLRANGE]</a:t>
                    </a:fld>
                    <a:r>
                      <a:rPr lang="en-US" baseline="0"/>
                      <a:t> </a:t>
                    </a:r>
                    <a:fld id="{5B42F1DC-22D4-4DAF-99BC-935A945B75C9}" type="CATEGORYNAME">
                      <a:rPr lang="en-US" baseline="0"/>
                      <a:pPr/>
                      <a:t>[CATEGORY NAME]</a:t>
                    </a:fld>
                    <a:r>
                      <a:rPr lang="en-US" baseline="0"/>
                      <a:t> </a:t>
                    </a:r>
                    <a:fld id="{A8AEC7A4-4B58-4EE4-A6DF-D63496BF8148}"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manualLayout>
                  <c:x val="-0.22206331057616654"/>
                  <c:y val="-0.15437385074937648"/>
                </c:manualLayout>
              </c:layout>
              <c:tx>
                <c:rich>
                  <a:bodyPr/>
                  <a:lstStyle/>
                  <a:p>
                    <a:fld id="{B9E3BC67-4A68-48C9-9EC1-20738854933A}" type="CELLRANGE">
                      <a:rPr lang="en-US" baseline="0"/>
                      <a:pPr/>
                      <a:t>[CELLRANGE]</a:t>
                    </a:fld>
                    <a:r>
                      <a:rPr lang="en-US" baseline="0"/>
                      <a:t> </a:t>
                    </a:r>
                    <a:fld id="{E5D47928-1664-453A-82E1-1CD31F1BB133}" type="CATEGORYNAME">
                      <a:rPr lang="en-US" baseline="0"/>
                      <a:pPr/>
                      <a:t>[CATEGORY NAME]</a:t>
                    </a:fld>
                    <a:r>
                      <a:rPr lang="en-US" baseline="0"/>
                      <a:t> </a:t>
                    </a:r>
                    <a:fld id="{FD80E280-895A-4AAD-B079-8100D6ADF127}"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3"/>
              <c:layout/>
              <c:tx>
                <c:rich>
                  <a:bodyPr/>
                  <a:lstStyle/>
                  <a:p>
                    <a:fld id="{DDF11D83-9822-426F-836C-278F51ECF940}" type="CELLRANGE">
                      <a:rPr lang="en-US"/>
                      <a:pPr/>
                      <a:t>[CELLRANGE]</a:t>
                    </a:fld>
                    <a:r>
                      <a:rPr lang="en-US" baseline="0"/>
                      <a:t> </a:t>
                    </a:r>
                    <a:fld id="{7169F7E3-3248-487C-BD72-73EE36C27F5A}" type="CATEGORYNAME">
                      <a:rPr lang="en-US" baseline="0"/>
                      <a:pPr/>
                      <a:t>[CATEGORY NAME]</a:t>
                    </a:fld>
                    <a:r>
                      <a:rPr lang="en-US" baseline="0"/>
                      <a:t> </a:t>
                    </a:r>
                    <a:fld id="{AE49FA00-FDD8-4A63-98C4-147FF5B9BD5D}"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187B3168-EC8C-4508-9F4F-99FDA3FA31E2}" type="CELLRANGE">
                      <a:rPr lang="en-US"/>
                      <a:pPr/>
                      <a:t>[CELLRANGE]</a:t>
                    </a:fld>
                    <a:r>
                      <a:rPr lang="en-US" baseline="0"/>
                      <a:t> </a:t>
                    </a:r>
                    <a:fld id="{FBE374B7-F905-4181-880C-DF44341DBFD3}" type="CATEGORYNAME">
                      <a:rPr lang="en-US" baseline="0"/>
                      <a:pPr/>
                      <a:t>[CATEGORY NAME]</a:t>
                    </a:fld>
                    <a:r>
                      <a:rPr lang="en-US" baseline="0"/>
                      <a:t> </a:t>
                    </a:r>
                    <a:fld id="{1CD5E98E-828F-46D0-9221-85798A104D9A}"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43A5F882-2D03-4DFB-8C91-1B38DEE7C9A0}" type="CELLRANGE">
                      <a:rPr lang="en-US"/>
                      <a:pPr/>
                      <a:t>[CELLRANGE]</a:t>
                    </a:fld>
                    <a:r>
                      <a:rPr lang="en-US" baseline="0"/>
                      <a:t> </a:t>
                    </a:r>
                    <a:fld id="{02F0263A-A623-475F-9EAB-83E843DBD47A}" type="CATEGORYNAME">
                      <a:rPr lang="en-US" baseline="0"/>
                      <a:pPr/>
                      <a:t>[CATEGORY NAME]</a:t>
                    </a:fld>
                    <a:r>
                      <a:rPr lang="en-US" baseline="0"/>
                      <a:t> </a:t>
                    </a:r>
                    <a:fld id="{213D6605-FE98-49A6-8832-EE3ECB2A387A}"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B1D15C71-BA40-4878-B364-AA3FFE26B9D7}" type="CELLRANGE">
                      <a:rPr lang="en-US"/>
                      <a:pPr/>
                      <a:t>[CELLRANGE]</a:t>
                    </a:fld>
                    <a:r>
                      <a:rPr lang="en-US" baseline="0"/>
                      <a:t> </a:t>
                    </a:r>
                    <a:fld id="{30229E08-6322-48C4-8EC6-772AD22DECC4}" type="CATEGORYNAME">
                      <a:rPr lang="en-US" baseline="0"/>
                      <a:pPr/>
                      <a:t>[CATEGORY NAME]</a:t>
                    </a:fld>
                    <a:r>
                      <a:rPr lang="en-US" baseline="0"/>
                      <a:t> </a:t>
                    </a:r>
                    <a:fld id="{5C50444F-A035-43FD-A1B9-364FADE3F3FC}"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4930B28E-973D-42AC-BA67-B5A54E19A9CD}" type="CELLRANGE">
                      <a:rPr lang="en-US"/>
                      <a:pPr/>
                      <a:t>[CELLRANGE]</a:t>
                    </a:fld>
                    <a:r>
                      <a:rPr lang="en-US" baseline="0"/>
                      <a:t> </a:t>
                    </a:r>
                    <a:fld id="{4248742A-C4B7-409D-BD93-39F9DAA45960}" type="CATEGORYNAME">
                      <a:rPr lang="en-US" baseline="0"/>
                      <a:pPr/>
                      <a:t>[CATEGORY NAME]</a:t>
                    </a:fld>
                    <a:r>
                      <a:rPr lang="en-US" baseline="0"/>
                      <a:t> </a:t>
                    </a:r>
                    <a:fld id="{C416B073-287E-48C2-8CB4-478112C7DCE9}" type="PERCENTAGE">
                      <a:rPr lang="en-US" baseline="0"/>
                      <a:pPr/>
                      <a:t>[PERCENTAGE]</a:t>
                    </a:fld>
                    <a:endParaRPr lang="en-US" baseline="0"/>
                  </a:p>
                </c:rich>
              </c:tx>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380EADDF-85C6-4ADF-8EB7-7B2B58F370DE}" type="CELLRANGE">
                      <a:rPr lang="en-US"/>
                      <a:pPr/>
                      <a:t>[CELLRANGE]</a:t>
                    </a:fld>
                    <a:r>
                      <a:rPr lang="en-US" baseline="0"/>
                      <a:t> </a:t>
                    </a:r>
                    <a:fld id="{7093DE0B-29DF-4168-A642-4FA654B5F7B0}"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9"/>
              <c:layout/>
              <c:tx>
                <c:rich>
                  <a:bodyPr/>
                  <a:lstStyle/>
                  <a:p>
                    <a:fld id="{97AD75FE-4111-4306-9476-1E8827BD9AC5}" type="CELLRANGE">
                      <a:rPr lang="en-US"/>
                      <a:pPr/>
                      <a:t>[CELLRANGE]</a:t>
                    </a:fld>
                    <a:r>
                      <a:rPr lang="en-US" baseline="0"/>
                      <a:t> </a:t>
                    </a:r>
                    <a:fld id="{7E4BF821-53AD-4036-B24A-439702F8C8BD}"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0"/>
              <c:layout>
                <c:manualLayout>
                  <c:x val="0.3110645130329352"/>
                  <c:y val="-0.14358126780812167"/>
                </c:manualLayout>
              </c:layout>
              <c:tx>
                <c:rich>
                  <a:bodyPr/>
                  <a:lstStyle/>
                  <a:p>
                    <a:fld id="{57A010C0-9F9A-4D5B-8F7B-697C35892BEF}" type="CELLRANGE">
                      <a:rPr lang="en-US"/>
                      <a:pPr/>
                      <a:t>[CELLRANGE]</a:t>
                    </a:fld>
                    <a:r>
                      <a:rPr lang="en-US" baseline="0"/>
                      <a:t> </a:t>
                    </a:r>
                    <a:fld id="{F06A871A-B7CB-498F-A276-98A7C19B61DB}"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1"/>
              <c:layout>
                <c:manualLayout>
                  <c:x val="0.3378845462184491"/>
                  <c:y val="-4.1903993459319014E-2"/>
                </c:manualLayout>
              </c:layout>
              <c:tx>
                <c:rich>
                  <a:bodyPr/>
                  <a:lstStyle/>
                  <a:p>
                    <a:fld id="{BE2669E7-5531-4085-97D2-536C2D83A1FC}" type="CELLRANGE">
                      <a:rPr lang="en-US"/>
                      <a:pPr/>
                      <a:t>[CELLRANGE]</a:t>
                    </a:fld>
                    <a:r>
                      <a:rPr lang="en-US" baseline="0"/>
                      <a:t> </a:t>
                    </a:r>
                    <a:fld id="{AE6F8719-0E77-4718-9D75-6C350898C3A1}"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22"/>
              <c:layout>
                <c:manualLayout>
                  <c:x val="0.23349179423570357"/>
                  <c:y val="7.8878591671349158E-3"/>
                </c:manualLayout>
              </c:layout>
              <c:tx>
                <c:rich>
                  <a:bodyPr/>
                  <a:lstStyle/>
                  <a:p>
                    <a:fld id="{5DDE3617-DB79-4B48-AF63-6298D20DB820}" type="CELLRANGE">
                      <a:rPr lang="en-US"/>
                      <a:pPr/>
                      <a:t>[CELLRANGE]</a:t>
                    </a:fld>
                    <a:r>
                      <a:rPr lang="en-US" baseline="0"/>
                      <a:t> </a:t>
                    </a:r>
                    <a:fld id="{946CABB2-F90F-4D51-95BD-C06792555D8C}" type="CATEGORYNAME">
                      <a:rPr lang="en-US" baseline="0"/>
                      <a:pPr/>
                      <a:t>[CATEGORY NAME]</a:t>
                    </a:fld>
                    <a:r>
                      <a:rPr lang="en-US" baseline="0"/>
                      <a:t> &lt;1%</a:t>
                    </a:r>
                  </a:p>
                </c:rich>
              </c:tx>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'AIDS Death_10-19_reg'!$A$39:$A$61</c:f>
              <c:strCache>
                <c:ptCount val="23"/>
                <c:pt idx="0">
                  <c:v>Nigeria</c:v>
                </c:pt>
                <c:pt idx="1">
                  <c:v>Democratic Republic of the Congo</c:v>
                </c:pt>
                <c:pt idx="2">
                  <c:v>Cameroon</c:v>
                </c:pt>
                <c:pt idx="3">
                  <c:v>Côte d'Ivoire</c:v>
                </c:pt>
                <c:pt idx="4">
                  <c:v>Ghana</c:v>
                </c:pt>
                <c:pt idx="5">
                  <c:v>Chad</c:v>
                </c:pt>
                <c:pt idx="6">
                  <c:v>Central African Republic</c:v>
                </c:pt>
                <c:pt idx="7">
                  <c:v>Burkina Faso</c:v>
                </c:pt>
                <c:pt idx="8">
                  <c:v>Togo</c:v>
                </c:pt>
                <c:pt idx="9">
                  <c:v>Mali</c:v>
                </c:pt>
                <c:pt idx="10">
                  <c:v>Guinea</c:v>
                </c:pt>
                <c:pt idx="11">
                  <c:v>Niger</c:v>
                </c:pt>
                <c:pt idx="12">
                  <c:v>Congo</c:v>
                </c:pt>
                <c:pt idx="13">
                  <c:v>Liberia</c:v>
                </c:pt>
                <c:pt idx="14">
                  <c:v>Benin</c:v>
                </c:pt>
                <c:pt idx="15">
                  <c:v>Senegal</c:v>
                </c:pt>
                <c:pt idx="16">
                  <c:v>Sierra Leone</c:v>
                </c:pt>
                <c:pt idx="17">
                  <c:v>Gabon</c:v>
                </c:pt>
                <c:pt idx="18">
                  <c:v>Guinea-Bissau</c:v>
                </c:pt>
                <c:pt idx="19">
                  <c:v>Gambia</c:v>
                </c:pt>
                <c:pt idx="20">
                  <c:v>Equatorial Guinea</c:v>
                </c:pt>
                <c:pt idx="21">
                  <c:v>Mauritania</c:v>
                </c:pt>
                <c:pt idx="22">
                  <c:v>Cabo Verde</c:v>
                </c:pt>
              </c:strCache>
            </c:strRef>
          </c:cat>
          <c:val>
            <c:numRef>
              <c:f>'AIDS Death_10-19_reg'!$B$39:$B$61</c:f>
              <c:numCache>
                <c:formatCode>General</c:formatCode>
                <c:ptCount val="23"/>
                <c:pt idx="0">
                  <c:v>5786</c:v>
                </c:pt>
                <c:pt idx="1">
                  <c:v>1080</c:v>
                </c:pt>
                <c:pt idx="2">
                  <c:v>980</c:v>
                </c:pt>
                <c:pt idx="3">
                  <c:v>894</c:v>
                </c:pt>
                <c:pt idx="4">
                  <c:v>541</c:v>
                </c:pt>
                <c:pt idx="5">
                  <c:v>400</c:v>
                </c:pt>
                <c:pt idx="6">
                  <c:v>347</c:v>
                </c:pt>
                <c:pt idx="7">
                  <c:v>303</c:v>
                </c:pt>
                <c:pt idx="8">
                  <c:v>289</c:v>
                </c:pt>
                <c:pt idx="9">
                  <c:v>249</c:v>
                </c:pt>
                <c:pt idx="10">
                  <c:v>185</c:v>
                </c:pt>
                <c:pt idx="11">
                  <c:v>181</c:v>
                </c:pt>
                <c:pt idx="12">
                  <c:v>159</c:v>
                </c:pt>
                <c:pt idx="13">
                  <c:v>119</c:v>
                </c:pt>
                <c:pt idx="14">
                  <c:v>111.71549999999999</c:v>
                </c:pt>
                <c:pt idx="15">
                  <c:v>92</c:v>
                </c:pt>
                <c:pt idx="16">
                  <c:v>72</c:v>
                </c:pt>
                <c:pt idx="17">
                  <c:v>63</c:v>
                </c:pt>
                <c:pt idx="18">
                  <c:v>56</c:v>
                </c:pt>
                <c:pt idx="19">
                  <c:v>31</c:v>
                </c:pt>
                <c:pt idx="20">
                  <c:v>30</c:v>
                </c:pt>
                <c:pt idx="21">
                  <c:v>30</c:v>
                </c:pt>
                <c:pt idx="22">
                  <c:v>4</c:v>
                </c:pt>
              </c:numCache>
            </c:numRef>
          </c:val>
          <c:extLst>
            <c:ext xmlns:c15="http://schemas.microsoft.com/office/drawing/2012/chart" uri="{02D57815-91ED-43cb-92C2-25804820EDAC}">
              <c15:datalabelsRange>
                <c15:f>'AIDS Death_10-19_reg'!$C$39:$C$61</c15:f>
                <c15:dlblRangeCache>
                  <c:ptCount val="23"/>
                  <c:pt idx="0">
                    <c:v>5,800</c:v>
                  </c:pt>
                  <c:pt idx="1">
                    <c:v>1,100</c:v>
                  </c:pt>
                  <c:pt idx="2">
                    <c:v>&lt;1,000</c:v>
                  </c:pt>
                  <c:pt idx="3">
                    <c:v>&lt;1,000</c:v>
                  </c:pt>
                  <c:pt idx="4">
                    <c:v>&lt;1,000</c:v>
                  </c:pt>
                  <c:pt idx="5">
                    <c:v>&lt;500</c:v>
                  </c:pt>
                  <c:pt idx="6">
                    <c:v>&lt;500</c:v>
                  </c:pt>
                  <c:pt idx="7">
                    <c:v>&lt;500</c:v>
                  </c:pt>
                  <c:pt idx="8">
                    <c:v>&lt;500</c:v>
                  </c:pt>
                  <c:pt idx="9">
                    <c:v>&lt;500</c:v>
                  </c:pt>
                  <c:pt idx="10">
                    <c:v>&lt;200</c:v>
                  </c:pt>
                  <c:pt idx="11">
                    <c:v>&lt;200</c:v>
                  </c:pt>
                  <c:pt idx="13">
                    <c:v>&lt;200</c:v>
                  </c:pt>
                  <c:pt idx="14">
                    <c:v>&lt;200</c:v>
                  </c:pt>
                  <c:pt idx="15">
                    <c:v>&lt;100</c:v>
                  </c:pt>
                  <c:pt idx="16">
                    <c:v>&lt;100</c:v>
                  </c:pt>
                  <c:pt idx="17">
                    <c:v>&lt;100</c:v>
                  </c:pt>
                  <c:pt idx="19">
                    <c:v>&lt;100</c:v>
                  </c:pt>
                  <c:pt idx="20">
                    <c:v>&lt;100</c:v>
                  </c:pt>
                  <c:pt idx="21">
                    <c:v>&lt;100</c:v>
                  </c:pt>
                  <c:pt idx="22">
                    <c:v>&lt;100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adolescents (aged 10-19) living with HIV who are receiving ART, 67 countries</a:t>
            </a:r>
            <a:r>
              <a:rPr lang="en-US">
                <a:solidFill>
                  <a:srgbClr val="FF0000"/>
                </a:solidFill>
              </a:rPr>
              <a:t> </a:t>
            </a:r>
            <a:r>
              <a:rPr lang="en-US"/>
              <a:t>reporting by UNICEF Region, 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strRef>
              <c:f>'Adolescent ART coverage'!$A$36</c:f>
              <c:strCache>
                <c:ptCount val="1"/>
                <c:pt idx="0">
                  <c:v>1</c:v>
                </c:pt>
              </c:strCache>
            </c:strRef>
          </c:tx>
          <c:spPr>
            <a:ln w="25400"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2"/>
            <c:marker>
              <c:symbol val="circle"/>
              <c:size val="7"/>
              <c:spPr>
                <a:solidFill>
                  <a:schemeClr val="accent4">
                    <a:lumMod val="75000"/>
                  </a:schemeClr>
                </a:solidFill>
                <a:ln w="15875">
                  <a:solidFill>
                    <a:schemeClr val="accent4">
                      <a:lumMod val="75000"/>
                    </a:schemeClr>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4"/>
            <c:marker>
              <c:symbol val="circle"/>
              <c:size val="7"/>
              <c:spPr>
                <a:solidFill>
                  <a:schemeClr val="accent1"/>
                </a:solidFill>
                <a:ln w="15875">
                  <a:solidFill>
                    <a:schemeClr val="accent1"/>
                  </a:solidFill>
                  <a:round/>
                </a:ln>
                <a:effectLst/>
              </c:spPr>
            </c:marker>
            <c:bubble3D val="0"/>
          </c:dPt>
          <c:dPt>
            <c:idx val="5"/>
            <c:marker>
              <c:symbol val="circle"/>
              <c:size val="7"/>
              <c:spPr>
                <a:solidFill>
                  <a:srgbClr val="7030A0"/>
                </a:solidFill>
                <a:ln w="15875">
                  <a:solidFill>
                    <a:srgbClr val="7030A0"/>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accent3">
                    <a:lumMod val="75000"/>
                  </a:schemeClr>
                </a:solidFill>
                <a:ln w="15875">
                  <a:solidFill>
                    <a:schemeClr val="accent3">
                      <a:lumMod val="75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coverage'!$B$36:$I$36</c:f>
              <c:numCache>
                <c:formatCode>0%</c:formatCode>
                <c:ptCount val="8"/>
                <c:pt idx="0">
                  <c:v>8.6956521739130436E-3</c:v>
                </c:pt>
                <c:pt idx="1">
                  <c:v>2.5813252273674404E-2</c:v>
                </c:pt>
                <c:pt idx="2">
                  <c:v>0</c:v>
                </c:pt>
                <c:pt idx="3">
                  <c:v>0.12987012987012986</c:v>
                </c:pt>
                <c:pt idx="4">
                  <c:v>4.8192771084337352E-2</c:v>
                </c:pt>
                <c:pt idx="5">
                  <c:v>0</c:v>
                </c:pt>
                <c:pt idx="6">
                  <c:v>0</c:v>
                </c:pt>
                <c:pt idx="7">
                  <c:v>5.6923727896990822E-2</c:v>
                </c:pt>
              </c:numCache>
            </c:numRef>
          </c:val>
          <c:smooth val="0"/>
          <c:extLst/>
        </c:ser>
        <c:ser>
          <c:idx val="1"/>
          <c:order val="1"/>
          <c:tx>
            <c:strRef>
              <c:f>'Adolescent ART coverage'!$A$37</c:f>
              <c:strCache>
                <c:ptCount val="1"/>
                <c:pt idx="0">
                  <c:v>2</c:v>
                </c:pt>
              </c:strCache>
            </c:strRef>
          </c:tx>
          <c:spPr>
            <a:ln w="22225"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2"/>
            <c:marker>
              <c:symbol val="circle"/>
              <c:size val="7"/>
              <c:spPr>
                <a:solidFill>
                  <a:schemeClr val="accent4">
                    <a:lumMod val="75000"/>
                  </a:schemeClr>
                </a:solidFill>
                <a:ln w="15875">
                  <a:solidFill>
                    <a:schemeClr val="accent4">
                      <a:lumMod val="75000"/>
                    </a:schemeClr>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4"/>
            <c:marker>
              <c:symbol val="circle"/>
              <c:size val="7"/>
              <c:spPr>
                <a:solidFill>
                  <a:schemeClr val="accent1"/>
                </a:solidFill>
                <a:ln w="15875">
                  <a:solidFill>
                    <a:schemeClr val="accent1"/>
                  </a:solidFill>
                  <a:round/>
                </a:ln>
                <a:effectLst/>
              </c:spPr>
            </c:marker>
            <c:bubble3D val="0"/>
          </c:dPt>
          <c:dPt>
            <c:idx val="5"/>
            <c:marker>
              <c:symbol val="circle"/>
              <c:size val="7"/>
              <c:spPr>
                <a:solidFill>
                  <a:srgbClr val="7030A0"/>
                </a:solidFill>
                <a:ln w="15875">
                  <a:solidFill>
                    <a:srgbClr val="7030A0"/>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bg1">
                    <a:lumMod val="50000"/>
                  </a:schemeClr>
                </a:solidFill>
                <a:ln w="15875">
                  <a:solidFill>
                    <a:schemeClr val="bg1">
                      <a:lumMod val="50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coverage'!$B$37:$I$37</c:f>
              <c:numCache>
                <c:formatCode>0%</c:formatCode>
                <c:ptCount val="8"/>
                <c:pt idx="0">
                  <c:v>4.1666666666666664E-2</c:v>
                </c:pt>
                <c:pt idx="1">
                  <c:v>2.9877502240812669E-2</c:v>
                </c:pt>
                <c:pt idx="2">
                  <c:v>0.27826086956521739</c:v>
                </c:pt>
                <c:pt idx="3">
                  <c:v>0.18260869565217391</c:v>
                </c:pt>
                <c:pt idx="4">
                  <c:v>5.4878048780487805E-2</c:v>
                </c:pt>
                <c:pt idx="5">
                  <c:v>2.5210084033613446E-2</c:v>
                </c:pt>
                <c:pt idx="6">
                  <c:v>8.4364738570346043E-2</c:v>
                </c:pt>
                <c:pt idx="7">
                  <c:v>6.7301884284505259E-2</c:v>
                </c:pt>
              </c:numCache>
            </c:numRef>
          </c:val>
          <c:smooth val="0"/>
        </c:ser>
        <c:ser>
          <c:idx val="2"/>
          <c:order val="2"/>
          <c:tx>
            <c:strRef>
              <c:f>'Adolescent ART coverage'!$A$38</c:f>
              <c:strCache>
                <c:ptCount val="1"/>
                <c:pt idx="0">
                  <c:v>3</c:v>
                </c:pt>
              </c:strCache>
            </c:strRef>
          </c:tx>
          <c:spPr>
            <a:ln w="22225"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2"/>
            <c:marker>
              <c:symbol val="circle"/>
              <c:size val="7"/>
              <c:spPr>
                <a:solidFill>
                  <a:schemeClr val="accent4">
                    <a:lumMod val="75000"/>
                  </a:schemeClr>
                </a:solidFill>
                <a:ln w="15875">
                  <a:solidFill>
                    <a:schemeClr val="accent4">
                      <a:lumMod val="75000"/>
                    </a:schemeClr>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4"/>
            <c:marker>
              <c:symbol val="circle"/>
              <c:size val="7"/>
              <c:spPr>
                <a:solidFill>
                  <a:schemeClr val="accent1"/>
                </a:solidFill>
                <a:ln w="15875">
                  <a:solidFill>
                    <a:schemeClr val="accent1"/>
                  </a:solidFill>
                  <a:round/>
                </a:ln>
                <a:effectLst/>
              </c:spPr>
            </c:marker>
            <c:bubble3D val="0"/>
          </c:dPt>
          <c:dPt>
            <c:idx val="5"/>
            <c:marker>
              <c:symbol val="circle"/>
              <c:size val="7"/>
              <c:spPr>
                <a:solidFill>
                  <a:srgbClr val="7030A0"/>
                </a:solidFill>
                <a:ln w="15875">
                  <a:solidFill>
                    <a:srgbClr val="7030A0"/>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accent3">
                    <a:lumMod val="75000"/>
                  </a:schemeClr>
                </a:solidFill>
                <a:ln w="15875">
                  <a:solidFill>
                    <a:schemeClr val="accent3">
                      <a:lumMod val="75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coverage'!$B$38:$I$38</c:f>
              <c:numCache>
                <c:formatCode>0%</c:formatCode>
                <c:ptCount val="8"/>
                <c:pt idx="0">
                  <c:v>5.3763440860215055E-2</c:v>
                </c:pt>
                <c:pt idx="1">
                  <c:v>4.0816326530612242E-2</c:v>
                </c:pt>
                <c:pt idx="2">
                  <c:v>0.52528850263570304</c:v>
                </c:pt>
                <c:pt idx="3">
                  <c:v>0.19375000000000001</c:v>
                </c:pt>
                <c:pt idx="4">
                  <c:v>8.3116883116883117E-2</c:v>
                </c:pt>
                <c:pt idx="5">
                  <c:v>7.2961373390557943E-2</c:v>
                </c:pt>
                <c:pt idx="6">
                  <c:v>0.10410094637223975</c:v>
                </c:pt>
                <c:pt idx="7">
                  <c:v>7.1428571428571425E-2</c:v>
                </c:pt>
              </c:numCache>
            </c:numRef>
          </c:val>
          <c:smooth val="0"/>
          <c:extLst/>
        </c:ser>
        <c:ser>
          <c:idx val="3"/>
          <c:order val="3"/>
          <c:tx>
            <c:strRef>
              <c:f>'Adolescent ART coverage'!$A$39</c:f>
              <c:strCache>
                <c:ptCount val="1"/>
                <c:pt idx="0">
                  <c:v>4</c:v>
                </c:pt>
              </c:strCache>
            </c:strRef>
          </c:tx>
          <c:spPr>
            <a:ln w="22225" cap="rnd">
              <a:noFill/>
              <a:round/>
            </a:ln>
            <a:effectLst/>
          </c:spPr>
          <c:marker>
            <c:symbol val="circle"/>
            <c:size val="7"/>
            <c:spPr>
              <a:solidFill>
                <a:schemeClr val="accent6"/>
              </a:solidFill>
              <a:ln w="15875">
                <a:solidFill>
                  <a:schemeClr val="accent4"/>
                </a:solidFill>
                <a:round/>
              </a:ln>
              <a:effectLst/>
            </c:spPr>
          </c:marker>
          <c:dPt>
            <c:idx val="0"/>
            <c:marker>
              <c:symbol val="circle"/>
              <c:size val="7"/>
              <c:spPr>
                <a:solidFill>
                  <a:schemeClr val="accent6"/>
                </a:solidFill>
                <a:ln w="15875">
                  <a:solidFill>
                    <a:schemeClr val="accent6"/>
                  </a:solidFill>
                  <a:round/>
                </a:ln>
                <a:effectLst/>
              </c:spPr>
            </c:marker>
            <c:bubble3D val="0"/>
            <c:spPr>
              <a:ln w="22225" cap="rnd">
                <a:solidFill>
                  <a:schemeClr val="accent6"/>
                </a:solidFill>
                <a:round/>
              </a:ln>
              <a:effectLst/>
            </c:spPr>
          </c:dPt>
          <c:dPt>
            <c:idx val="1"/>
            <c:marker>
              <c:symbol val="circle"/>
              <c:size val="7"/>
              <c:spPr>
                <a:solidFill>
                  <a:schemeClr val="accent5"/>
                </a:solidFill>
                <a:ln w="15875">
                  <a:solidFill>
                    <a:schemeClr val="accent5"/>
                  </a:solidFill>
                  <a:round/>
                </a:ln>
                <a:effectLst/>
              </c:spPr>
            </c:marker>
            <c:bubble3D val="0"/>
          </c:dPt>
          <c:dPt>
            <c:idx val="2"/>
            <c:marker>
              <c:symbol val="circle"/>
              <c:size val="7"/>
              <c:spPr>
                <a:solidFill>
                  <a:schemeClr val="accent4">
                    <a:lumMod val="75000"/>
                  </a:schemeClr>
                </a:solidFill>
                <a:ln w="15875">
                  <a:solidFill>
                    <a:schemeClr val="accent4">
                      <a:lumMod val="75000"/>
                    </a:schemeClr>
                  </a:solidFill>
                  <a:round/>
                </a:ln>
                <a:effectLst/>
              </c:spPr>
            </c:marker>
            <c:bubble3D val="0"/>
          </c:dPt>
          <c:dPt>
            <c:idx val="4"/>
            <c:marker>
              <c:symbol val="circle"/>
              <c:size val="7"/>
              <c:spPr>
                <a:solidFill>
                  <a:schemeClr val="accent1"/>
                </a:solidFill>
                <a:ln w="15875">
                  <a:solidFill>
                    <a:schemeClr val="accent1"/>
                  </a:solidFill>
                  <a:round/>
                </a:ln>
                <a:effectLst/>
              </c:spPr>
            </c:marker>
            <c:bubble3D val="0"/>
          </c:dPt>
          <c:dPt>
            <c:idx val="5"/>
            <c:marker>
              <c:symbol val="circle"/>
              <c:size val="7"/>
              <c:spPr>
                <a:solidFill>
                  <a:srgbClr val="7030A0"/>
                </a:solidFill>
                <a:ln w="15875">
                  <a:solidFill>
                    <a:srgbClr val="7030A0"/>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accent3">
                    <a:lumMod val="75000"/>
                  </a:schemeClr>
                </a:solidFill>
                <a:ln w="15875">
                  <a:solidFill>
                    <a:schemeClr val="accent3">
                      <a:lumMod val="75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coverage'!$B$39:$I$39</c:f>
              <c:numCache>
                <c:formatCode>0%</c:formatCode>
                <c:ptCount val="8"/>
                <c:pt idx="0">
                  <c:v>6.8965517241379309E-2</c:v>
                </c:pt>
                <c:pt idx="1">
                  <c:v>4.7489920264423877E-2</c:v>
                </c:pt>
                <c:pt idx="2">
                  <c:v>0.59342222222222218</c:v>
                </c:pt>
                <c:pt idx="3">
                  <c:v>0.19685039370078741</c:v>
                </c:pt>
                <c:pt idx="4">
                  <c:v>0.20833333333333334</c:v>
                </c:pt>
                <c:pt idx="5">
                  <c:v>0.1076923076923077</c:v>
                </c:pt>
                <c:pt idx="6">
                  <c:v>0.10939226519337017</c:v>
                </c:pt>
                <c:pt idx="7">
                  <c:v>0.32903275338263949</c:v>
                </c:pt>
              </c:numCache>
            </c:numRef>
          </c:val>
          <c:smooth val="0"/>
          <c:extLst/>
        </c:ser>
        <c:ser>
          <c:idx val="4"/>
          <c:order val="4"/>
          <c:tx>
            <c:strRef>
              <c:f>'Adolescent ART coverage'!$A$40</c:f>
              <c:strCache>
                <c:ptCount val="1"/>
                <c:pt idx="0">
                  <c:v>5</c:v>
                </c:pt>
              </c:strCache>
            </c:strRef>
          </c:tx>
          <c:spPr>
            <a:ln w="25400"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2"/>
            <c:marker>
              <c:symbol val="circle"/>
              <c:size val="7"/>
              <c:spPr>
                <a:solidFill>
                  <a:schemeClr val="accent4">
                    <a:lumMod val="75000"/>
                  </a:schemeClr>
                </a:solidFill>
                <a:ln w="15875">
                  <a:solidFill>
                    <a:schemeClr val="accent4">
                      <a:lumMod val="75000"/>
                    </a:schemeClr>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4"/>
            <c:marker>
              <c:symbol val="circle"/>
              <c:size val="7"/>
              <c:spPr>
                <a:solidFill>
                  <a:schemeClr val="accent1"/>
                </a:solidFill>
                <a:ln w="15875">
                  <a:solidFill>
                    <a:schemeClr val="accent1"/>
                  </a:solidFill>
                  <a:round/>
                </a:ln>
                <a:effectLst/>
              </c:spPr>
            </c:marker>
            <c:bubble3D val="0"/>
          </c:dPt>
          <c:dPt>
            <c:idx val="5"/>
            <c:marker>
              <c:symbol val="circle"/>
              <c:size val="7"/>
              <c:spPr>
                <a:solidFill>
                  <a:srgbClr val="7030A0"/>
                </a:solidFill>
                <a:ln w="15875">
                  <a:solidFill>
                    <a:srgbClr val="7030A0"/>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accent3">
                    <a:lumMod val="75000"/>
                  </a:schemeClr>
                </a:solidFill>
                <a:ln w="15875">
                  <a:solidFill>
                    <a:schemeClr val="accent3">
                      <a:lumMod val="75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coverage'!$B$40:$I$40</c:f>
              <c:numCache>
                <c:formatCode>0%</c:formatCode>
                <c:ptCount val="8"/>
                <c:pt idx="0">
                  <c:v>8.8984596766299759E-2</c:v>
                </c:pt>
                <c:pt idx="1">
                  <c:v>6.7567567567567571E-2</c:v>
                </c:pt>
                <c:pt idx="2">
                  <c:v>0.81980825847361671</c:v>
                </c:pt>
                <c:pt idx="3">
                  <c:v>0.20511825441670506</c:v>
                </c:pt>
                <c:pt idx="4">
                  <c:v>0.99</c:v>
                </c:pt>
                <c:pt idx="5">
                  <c:v>0.20207253886010362</c:v>
                </c:pt>
                <c:pt idx="6">
                  <c:v>0.11382857142857143</c:v>
                </c:pt>
              </c:numCache>
            </c:numRef>
          </c:val>
          <c:smooth val="0"/>
          <c:extLst/>
        </c:ser>
        <c:ser>
          <c:idx val="5"/>
          <c:order val="5"/>
          <c:tx>
            <c:strRef>
              <c:f>'Adolescent ART coverage'!$A$41</c:f>
              <c:strCache>
                <c:ptCount val="1"/>
                <c:pt idx="0">
                  <c:v>6</c:v>
                </c:pt>
              </c:strCache>
            </c:strRef>
          </c:tx>
          <c:spPr>
            <a:ln w="22225" cap="rnd">
              <a:noFill/>
              <a:round/>
            </a:ln>
            <a:effectLst/>
          </c:spPr>
          <c:marker>
            <c:symbol val="circle"/>
            <c:size val="7"/>
            <c:spPr>
              <a:solidFill>
                <a:schemeClr val="accent2"/>
              </a:solidFill>
              <a:ln w="15875">
                <a:solidFill>
                  <a:schemeClr val="accent2"/>
                </a:solidFill>
                <a:round/>
              </a:ln>
              <a:effectLst/>
            </c:spPr>
          </c:marker>
          <c:dPt>
            <c:idx val="0"/>
            <c:marker>
              <c:symbol val="circle"/>
              <c:size val="7"/>
              <c:spPr>
                <a:solidFill>
                  <a:schemeClr val="accent6"/>
                </a:solidFill>
                <a:ln w="15875">
                  <a:solidFill>
                    <a:schemeClr val="accent6"/>
                  </a:solidFill>
                  <a:round/>
                </a:ln>
                <a:effectLst/>
              </c:spPr>
            </c:marker>
            <c:bubble3D val="0"/>
          </c:dPt>
          <c:dPt>
            <c:idx val="1"/>
            <c:marker>
              <c:symbol val="circle"/>
              <c:size val="7"/>
              <c:spPr>
                <a:solidFill>
                  <a:schemeClr val="accent5"/>
                </a:solidFill>
                <a:ln w="15875">
                  <a:solidFill>
                    <a:schemeClr val="accent5"/>
                  </a:solidFill>
                  <a:round/>
                </a:ln>
                <a:effectLst/>
              </c:spPr>
            </c:marker>
            <c:bubble3D val="0"/>
          </c:dPt>
          <c:dPt>
            <c:idx val="2"/>
            <c:marker>
              <c:symbol val="circle"/>
              <c:size val="7"/>
              <c:spPr>
                <a:solidFill>
                  <a:schemeClr val="accent4">
                    <a:lumMod val="75000"/>
                  </a:schemeClr>
                </a:solidFill>
                <a:ln w="15875">
                  <a:solidFill>
                    <a:schemeClr val="accent4">
                      <a:lumMod val="75000"/>
                    </a:schemeClr>
                  </a:solidFill>
                  <a:round/>
                </a:ln>
                <a:effectLst/>
              </c:spPr>
            </c:marker>
            <c:bubble3D val="0"/>
          </c:dPt>
          <c:dPt>
            <c:idx val="4"/>
            <c:marker>
              <c:symbol val="circle"/>
              <c:size val="7"/>
              <c:spPr>
                <a:solidFill>
                  <a:schemeClr val="accent2"/>
                </a:solidFill>
                <a:ln w="15875">
                  <a:solidFill>
                    <a:schemeClr val="accent2"/>
                  </a:solidFill>
                  <a:round/>
                </a:ln>
                <a:effectLst/>
              </c:spPr>
            </c:marker>
            <c:bubble3D val="0"/>
          </c:dPt>
          <c:dPt>
            <c:idx val="5"/>
            <c:marker>
              <c:symbol val="circle"/>
              <c:size val="7"/>
              <c:spPr>
                <a:solidFill>
                  <a:srgbClr val="7030A0"/>
                </a:solidFill>
                <a:ln w="15875">
                  <a:solidFill>
                    <a:srgbClr val="7030A0"/>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accent2"/>
                </a:solidFill>
                <a:ln w="15875">
                  <a:solidFill>
                    <a:schemeClr val="accent2"/>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coverage'!$B$41:$I$41</c:f>
              <c:numCache>
                <c:formatCode>0%</c:formatCode>
                <c:ptCount val="8"/>
                <c:pt idx="0">
                  <c:v>9.6385542168674704E-2</c:v>
                </c:pt>
                <c:pt idx="1">
                  <c:v>0.43376068376068377</c:v>
                </c:pt>
                <c:pt idx="2">
                  <c:v>0.85628897069811039</c:v>
                </c:pt>
                <c:pt idx="3">
                  <c:v>0.20909090909090908</c:v>
                </c:pt>
                <c:pt idx="5">
                  <c:v>0.53208556149732622</c:v>
                </c:pt>
                <c:pt idx="6">
                  <c:v>0.19314254113092769</c:v>
                </c:pt>
              </c:numCache>
            </c:numRef>
          </c:val>
          <c:smooth val="0"/>
          <c:extLst/>
        </c:ser>
        <c:ser>
          <c:idx val="6"/>
          <c:order val="6"/>
          <c:tx>
            <c:strRef>
              <c:f>'Adolescent ART coverage'!$A$42</c:f>
              <c:strCache>
                <c:ptCount val="1"/>
                <c:pt idx="0">
                  <c:v>7</c:v>
                </c:pt>
              </c:strCache>
            </c:strRef>
          </c:tx>
          <c:spPr>
            <a:ln w="25400"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2"/>
            <c:marker>
              <c:symbol val="circle"/>
              <c:size val="7"/>
              <c:spPr>
                <a:solidFill>
                  <a:schemeClr val="accent4">
                    <a:lumMod val="75000"/>
                  </a:schemeClr>
                </a:solidFill>
                <a:ln w="15875">
                  <a:solidFill>
                    <a:schemeClr val="accent4">
                      <a:lumMod val="75000"/>
                    </a:schemeClr>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4"/>
            <c:marker>
              <c:symbol val="circle"/>
              <c:size val="7"/>
              <c:spPr>
                <a:solidFill>
                  <a:schemeClr val="accent1"/>
                </a:solidFill>
                <a:ln w="15875">
                  <a:solidFill>
                    <a:schemeClr val="accent1"/>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accent3">
                    <a:lumMod val="75000"/>
                  </a:schemeClr>
                </a:solidFill>
                <a:ln w="15875">
                  <a:solidFill>
                    <a:schemeClr val="accent3">
                      <a:lumMod val="75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coverage'!$B$42:$I$42</c:f>
              <c:numCache>
                <c:formatCode>0%</c:formatCode>
                <c:ptCount val="8"/>
                <c:pt idx="0">
                  <c:v>0.17830397261250983</c:v>
                </c:pt>
                <c:pt idx="1">
                  <c:v>0.75484635570981118</c:v>
                </c:pt>
                <c:pt idx="3">
                  <c:v>0.20960884353741496</c:v>
                </c:pt>
                <c:pt idx="6">
                  <c:v>0.27861060329067644</c:v>
                </c:pt>
              </c:numCache>
            </c:numRef>
          </c:val>
          <c:smooth val="0"/>
          <c:extLst/>
        </c:ser>
        <c:ser>
          <c:idx val="7"/>
          <c:order val="7"/>
          <c:tx>
            <c:strRef>
              <c:f>'Adolescent ART coverage'!$A$43</c:f>
              <c:strCache>
                <c:ptCount val="1"/>
                <c:pt idx="0">
                  <c:v>8</c:v>
                </c:pt>
              </c:strCache>
            </c:strRef>
          </c:tx>
          <c:spPr>
            <a:ln w="22225"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4"/>
            <c:marker>
              <c:symbol val="circle"/>
              <c:size val="7"/>
              <c:spPr>
                <a:solidFill>
                  <a:schemeClr val="accent1"/>
                </a:solidFill>
                <a:ln w="15875">
                  <a:solidFill>
                    <a:schemeClr val="accent1"/>
                  </a:solidFill>
                  <a:round/>
                </a:ln>
                <a:effectLst/>
              </c:spPr>
            </c:marker>
            <c:bubble3D val="0"/>
          </c:dPt>
          <c:dPt>
            <c:idx val="6"/>
            <c:marker>
              <c:symbol val="circle"/>
              <c:size val="7"/>
              <c:spPr>
                <a:solidFill>
                  <a:srgbClr val="00B050"/>
                </a:solidFill>
                <a:ln w="15875">
                  <a:solidFill>
                    <a:srgbClr val="00B050"/>
                  </a:solidFill>
                  <a:round/>
                </a:ln>
                <a:effectLst/>
              </c:spPr>
            </c:marker>
            <c:bubble3D val="0"/>
          </c:dPt>
          <c:dPt>
            <c:idx val="7"/>
            <c:marker>
              <c:symbol val="circle"/>
              <c:size val="7"/>
              <c:spPr>
                <a:solidFill>
                  <a:schemeClr val="accent3">
                    <a:lumMod val="75000"/>
                  </a:schemeClr>
                </a:solidFill>
                <a:ln w="15875">
                  <a:solidFill>
                    <a:schemeClr val="accent3">
                      <a:lumMod val="75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coverage'!$B$43:$I$43</c:f>
              <c:numCache>
                <c:formatCode>0%</c:formatCode>
                <c:ptCount val="8"/>
                <c:pt idx="0">
                  <c:v>0.17881227776188335</c:v>
                </c:pt>
                <c:pt idx="1">
                  <c:v>1.0036857094990785</c:v>
                </c:pt>
                <c:pt idx="3">
                  <c:v>0.21634615384615385</c:v>
                </c:pt>
                <c:pt idx="6">
                  <c:v>0.42209631728045327</c:v>
                </c:pt>
              </c:numCache>
            </c:numRef>
          </c:val>
          <c:smooth val="0"/>
          <c:extLst/>
        </c:ser>
        <c:ser>
          <c:idx val="8"/>
          <c:order val="8"/>
          <c:tx>
            <c:strRef>
              <c:f>'Adolescent ART coverage'!$A$44</c:f>
              <c:strCache>
                <c:ptCount val="1"/>
                <c:pt idx="0">
                  <c:v>9</c:v>
                </c:pt>
              </c:strCache>
            </c:strRef>
          </c:tx>
          <c:spPr>
            <a:ln w="22225"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6"/>
            <c:marker>
              <c:symbol val="circle"/>
              <c:size val="7"/>
              <c:spPr>
                <a:solidFill>
                  <a:srgbClr val="00B050"/>
                </a:solidFill>
                <a:ln w="15875">
                  <a:solidFill>
                    <a:srgbClr val="00B050"/>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coverage'!$B$44:$I$44</c:f>
              <c:numCache>
                <c:formatCode>0%</c:formatCode>
                <c:ptCount val="8"/>
                <c:pt idx="0">
                  <c:v>0.19791666666666666</c:v>
                </c:pt>
                <c:pt idx="3">
                  <c:v>0.2257250945775536</c:v>
                </c:pt>
                <c:pt idx="6">
                  <c:v>0.99</c:v>
                </c:pt>
              </c:numCache>
            </c:numRef>
          </c:val>
          <c:smooth val="0"/>
        </c:ser>
        <c:ser>
          <c:idx val="9"/>
          <c:order val="9"/>
          <c:tx>
            <c:strRef>
              <c:f>'Adolescent ART coverage'!$A$45</c:f>
              <c:strCache>
                <c:ptCount val="1"/>
                <c:pt idx="0">
                  <c:v>10</c:v>
                </c:pt>
              </c:strCache>
            </c:strRef>
          </c:tx>
          <c:spPr>
            <a:ln w="22225" cap="rnd">
              <a:noFill/>
              <a:round/>
            </a:ln>
            <a:effectLst/>
          </c:spPr>
          <c:marker>
            <c:symbol val="circle"/>
            <c:size val="7"/>
            <c:spPr>
              <a:solidFill>
                <a:schemeClr val="accent6"/>
              </a:solidFill>
              <a:ln w="15875">
                <a:solidFill>
                  <a:schemeClr val="accent6"/>
                </a:solidFill>
                <a:round/>
              </a:ln>
              <a:effectLst/>
            </c:spPr>
          </c:marker>
          <c:dPt>
            <c:idx val="1"/>
            <c:marker>
              <c:symbol val="circle"/>
              <c:size val="7"/>
              <c:spPr>
                <a:solidFill>
                  <a:schemeClr val="accent5"/>
                </a:solidFill>
                <a:ln w="15875">
                  <a:solidFill>
                    <a:schemeClr val="accent5"/>
                  </a:solidFill>
                  <a:round/>
                </a:ln>
                <a:effectLst/>
              </c:spPr>
            </c:marker>
            <c:bubble3D val="0"/>
          </c:dPt>
          <c:dPt>
            <c:idx val="3"/>
            <c:marker>
              <c:symbol val="circle"/>
              <c:size val="7"/>
              <c:spPr>
                <a:solidFill>
                  <a:schemeClr val="accent2"/>
                </a:solidFill>
                <a:ln w="15875">
                  <a:solidFill>
                    <a:schemeClr val="accent2"/>
                  </a:solidFill>
                  <a:round/>
                </a:ln>
                <a:effectLst/>
              </c:spPr>
            </c:marker>
            <c:bubble3D val="0"/>
          </c:dPt>
          <c:dPt>
            <c:idx val="6"/>
            <c:marker>
              <c:symbol val="circle"/>
              <c:size val="7"/>
              <c:spPr>
                <a:solidFill>
                  <a:srgbClr val="00B050"/>
                </a:solidFill>
                <a:ln w="15875">
                  <a:solidFill>
                    <a:srgbClr val="00B050"/>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coverage'!$B$45:$I$45</c:f>
              <c:numCache>
                <c:formatCode>0%</c:formatCode>
                <c:ptCount val="8"/>
                <c:pt idx="0">
                  <c:v>0.3987138263665595</c:v>
                </c:pt>
                <c:pt idx="3">
                  <c:v>0.30714052820345616</c:v>
                </c:pt>
              </c:numCache>
            </c:numRef>
          </c:val>
          <c:smooth val="0"/>
        </c:ser>
        <c:ser>
          <c:idx val="10"/>
          <c:order val="10"/>
          <c:tx>
            <c:strRef>
              <c:f>'Adolescent ART coverage'!$A$46</c:f>
              <c:strCache>
                <c:ptCount val="1"/>
                <c:pt idx="0">
                  <c:v>11</c:v>
                </c:pt>
              </c:strCache>
            </c:strRef>
          </c:tx>
          <c:spPr>
            <a:ln w="22225" cap="rnd">
              <a:noFill/>
              <a:round/>
            </a:ln>
            <a:effectLst/>
          </c:spPr>
          <c:marker>
            <c:symbol val="circle"/>
            <c:size val="7"/>
            <c:spPr>
              <a:solidFill>
                <a:schemeClr val="accent6"/>
              </a:solidFill>
              <a:ln w="15875">
                <a:solidFill>
                  <a:schemeClr val="accent6"/>
                </a:solidFill>
                <a:round/>
              </a:ln>
              <a:effectLst/>
            </c:spPr>
          </c:marker>
          <c:dPt>
            <c:idx val="3"/>
            <c:marker>
              <c:symbol val="circle"/>
              <c:size val="7"/>
              <c:spPr>
                <a:solidFill>
                  <a:schemeClr val="accent2"/>
                </a:solidFill>
                <a:ln w="15875">
                  <a:solidFill>
                    <a:schemeClr val="accent2"/>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coverage'!$B$46:$I$46</c:f>
              <c:numCache>
                <c:formatCode>0%</c:formatCode>
                <c:ptCount val="8"/>
                <c:pt idx="0">
                  <c:v>0.48466257668711654</c:v>
                </c:pt>
                <c:pt idx="3">
                  <c:v>0.33145382505333737</c:v>
                </c:pt>
              </c:numCache>
            </c:numRef>
          </c:val>
          <c:smooth val="0"/>
        </c:ser>
        <c:ser>
          <c:idx val="11"/>
          <c:order val="11"/>
          <c:tx>
            <c:strRef>
              <c:f>'Adolescent ART coverage'!$A$47</c:f>
              <c:strCache>
                <c:ptCount val="1"/>
                <c:pt idx="0">
                  <c:v>12</c:v>
                </c:pt>
              </c:strCache>
            </c:strRef>
          </c:tx>
          <c:spPr>
            <a:ln w="22225" cap="rnd">
              <a:noFill/>
              <a:round/>
            </a:ln>
            <a:effectLst/>
          </c:spPr>
          <c:marker>
            <c:symbol val="circle"/>
            <c:size val="7"/>
            <c:spPr>
              <a:solidFill>
                <a:schemeClr val="accent6"/>
              </a:solidFill>
              <a:ln w="15875">
                <a:solidFill>
                  <a:schemeClr val="accent6"/>
                </a:solidFill>
                <a:round/>
              </a:ln>
              <a:effectLst/>
            </c:spPr>
          </c:marker>
          <c:dPt>
            <c:idx val="3"/>
            <c:marker>
              <c:symbol val="circle"/>
              <c:size val="7"/>
              <c:spPr>
                <a:solidFill>
                  <a:schemeClr val="accent2"/>
                </a:solidFill>
                <a:ln w="15875">
                  <a:solidFill>
                    <a:schemeClr val="accent2"/>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coverage'!$B$47:$I$47</c:f>
              <c:numCache>
                <c:formatCode>0%</c:formatCode>
                <c:ptCount val="8"/>
                <c:pt idx="0">
                  <c:v>0.73356401384083048</c:v>
                </c:pt>
                <c:pt idx="3">
                  <c:v>0.34969126938541067</c:v>
                </c:pt>
              </c:numCache>
            </c:numRef>
          </c:val>
          <c:smooth val="0"/>
        </c:ser>
        <c:ser>
          <c:idx val="12"/>
          <c:order val="12"/>
          <c:tx>
            <c:strRef>
              <c:f>'Adolescent ART coverage'!$A$48</c:f>
              <c:strCache>
                <c:ptCount val="1"/>
                <c:pt idx="0">
                  <c:v>13</c:v>
                </c:pt>
              </c:strCache>
            </c:strRef>
          </c:tx>
          <c:spPr>
            <a:ln w="22225" cap="rnd">
              <a:noFill/>
              <a:round/>
            </a:ln>
            <a:effectLst/>
          </c:spPr>
          <c:marker>
            <c:symbol val="circle"/>
            <c:size val="7"/>
            <c:spPr>
              <a:solidFill>
                <a:schemeClr val="lt1"/>
              </a:solidFill>
              <a:ln w="15875">
                <a:solidFill>
                  <a:schemeClr val="accent1">
                    <a:lumMod val="80000"/>
                    <a:lumOff val="20000"/>
                  </a:schemeClr>
                </a:solidFill>
                <a:round/>
              </a:ln>
              <a:effectLst/>
            </c:spPr>
          </c:marker>
          <c:dPt>
            <c:idx val="0"/>
            <c:marker>
              <c:symbol val="circle"/>
              <c:size val="7"/>
              <c:spPr>
                <a:solidFill>
                  <a:schemeClr val="accent6"/>
                </a:solidFill>
                <a:ln w="15875">
                  <a:solidFill>
                    <a:schemeClr val="accent6"/>
                  </a:solidFill>
                  <a:round/>
                </a:ln>
                <a:effectLst/>
              </c:spPr>
            </c:marker>
            <c:bubble3D val="0"/>
            <c:spPr>
              <a:ln w="22225" cap="rnd">
                <a:solidFill>
                  <a:schemeClr val="accent6"/>
                </a:solidFill>
                <a:round/>
              </a:ln>
              <a:effectLst/>
            </c:spPr>
          </c:dPt>
          <c:dPt>
            <c:idx val="3"/>
            <c:marker>
              <c:symbol val="circle"/>
              <c:size val="7"/>
              <c:spPr>
                <a:solidFill>
                  <a:schemeClr val="accent2"/>
                </a:solidFill>
                <a:ln w="15875">
                  <a:solidFill>
                    <a:schemeClr val="accent2"/>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coverage'!$B$48:$I$48</c:f>
              <c:numCache>
                <c:formatCode>0%</c:formatCode>
                <c:ptCount val="8"/>
                <c:pt idx="0">
                  <c:v>0.77083333333333337</c:v>
                </c:pt>
                <c:pt idx="3">
                  <c:v>0.41212121212121211</c:v>
                </c:pt>
              </c:numCache>
            </c:numRef>
          </c:val>
          <c:smooth val="0"/>
        </c:ser>
        <c:ser>
          <c:idx val="13"/>
          <c:order val="13"/>
          <c:tx>
            <c:strRef>
              <c:f>'Adolescent ART coverage'!$A$49</c:f>
              <c:strCache>
                <c:ptCount val="1"/>
                <c:pt idx="0">
                  <c:v>14</c:v>
                </c:pt>
              </c:strCache>
            </c:strRef>
          </c:tx>
          <c:spPr>
            <a:ln w="22225" cap="rnd">
              <a:solidFill>
                <a:schemeClr val="accent6"/>
              </a:solidFill>
              <a:round/>
            </a:ln>
            <a:effectLst/>
          </c:spPr>
          <c:marker>
            <c:symbol val="circle"/>
            <c:size val="6"/>
            <c:spPr>
              <a:solidFill>
                <a:schemeClr val="accent6"/>
              </a:solidFill>
              <a:ln w="15875">
                <a:solidFill>
                  <a:schemeClr val="accent6"/>
                </a:solidFill>
                <a:round/>
              </a:ln>
              <a:effectLst/>
            </c:spPr>
          </c:marker>
          <c:dPt>
            <c:idx val="3"/>
            <c:marker>
              <c:symbol val="circle"/>
              <c:size val="7"/>
              <c:spPr>
                <a:solidFill>
                  <a:schemeClr val="accent2"/>
                </a:solidFill>
                <a:ln w="15875">
                  <a:solidFill>
                    <a:schemeClr val="accent2"/>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coverage'!$B$49:$I$49</c:f>
              <c:numCache>
                <c:formatCode>0%</c:formatCode>
                <c:ptCount val="8"/>
                <c:pt idx="0">
                  <c:v>0.99</c:v>
                </c:pt>
                <c:pt idx="3">
                  <c:v>0.6560509554140127</c:v>
                </c:pt>
              </c:numCache>
            </c:numRef>
          </c:val>
          <c:smooth val="0"/>
        </c:ser>
        <c:ser>
          <c:idx val="14"/>
          <c:order val="14"/>
          <c:tx>
            <c:strRef>
              <c:f>'Adolescent ART coverage'!$A$50</c:f>
              <c:strCache>
                <c:ptCount val="1"/>
                <c:pt idx="0">
                  <c:v>15</c:v>
                </c:pt>
              </c:strCache>
            </c:strRef>
          </c:tx>
          <c:spPr>
            <a:ln w="25400" cap="rnd">
              <a:noFill/>
              <a:round/>
            </a:ln>
            <a:effectLst/>
          </c:spPr>
          <c:marker>
            <c:symbol val="circle"/>
            <c:size val="7"/>
            <c:spPr>
              <a:solidFill>
                <a:schemeClr val="lt1"/>
              </a:solidFill>
              <a:ln w="15875">
                <a:solidFill>
                  <a:schemeClr val="accent3">
                    <a:lumMod val="80000"/>
                    <a:lumOff val="20000"/>
                  </a:schemeClr>
                </a:solidFill>
                <a:round/>
              </a:ln>
              <a:effectLst/>
            </c:spPr>
          </c:marker>
          <c:dPt>
            <c:idx val="0"/>
            <c:marker>
              <c:symbol val="circle"/>
              <c:size val="7"/>
              <c:spPr>
                <a:solidFill>
                  <a:schemeClr val="accent6"/>
                </a:solidFill>
                <a:ln w="15875">
                  <a:solidFill>
                    <a:schemeClr val="accent6"/>
                  </a:solidFill>
                  <a:round/>
                </a:ln>
                <a:effectLst/>
              </c:spPr>
            </c:marker>
            <c:bubble3D val="0"/>
            <c:spPr>
              <a:ln w="25400" cap="rnd">
                <a:solidFill>
                  <a:schemeClr val="accent6"/>
                </a:solidFill>
                <a:round/>
              </a:ln>
              <a:effectLst/>
            </c:spPr>
          </c:dPt>
          <c:dPt>
            <c:idx val="3"/>
            <c:marker>
              <c:symbol val="circle"/>
              <c:size val="7"/>
              <c:spPr>
                <a:solidFill>
                  <a:schemeClr val="lt1"/>
                </a:solidFill>
                <a:ln w="15875">
                  <a:solidFill>
                    <a:schemeClr val="accent3">
                      <a:lumMod val="80000"/>
                      <a:lumOff val="20000"/>
                    </a:schemeClr>
                  </a:solidFill>
                  <a:round/>
                </a:ln>
                <a:effectLst/>
              </c:spPr>
            </c:marker>
            <c:bubble3D val="0"/>
          </c:dPt>
          <c:cat>
            <c:strRef>
              <c:f>'Adolescent ART coverage'!$B$35:$I$35</c:f>
              <c:strCache>
                <c:ptCount val="8"/>
                <c:pt idx="0">
                  <c:v>CEE/CIS
(n=15)</c:v>
                </c:pt>
                <c:pt idx="1">
                  <c:v>East Asia and the Pacific
(n=8)</c:v>
                </c:pt>
                <c:pt idx="2">
                  <c:v>Eastern and Southern Africa
(n=6)</c:v>
                </c:pt>
                <c:pt idx="3">
                  <c:v>Latin America and the Caribbean
(n=14)</c:v>
                </c:pt>
                <c:pt idx="4">
                  <c:v>Middle East and North Africa
(n=5)</c:v>
                </c:pt>
                <c:pt idx="5">
                  <c:v>South Asia
(n=6)</c:v>
                </c:pt>
                <c:pt idx="6">
                  <c:v>West and Central Africa
(n=9)</c:v>
                </c:pt>
                <c:pt idx="7">
                  <c:v>Rest of the World
(n=4)</c:v>
                </c:pt>
              </c:strCache>
            </c:strRef>
          </c:cat>
          <c:val>
            <c:numRef>
              <c:f>'Adolescent ART coverage'!$B$50:$I$50</c:f>
              <c:numCache>
                <c:formatCode>0%</c:formatCode>
                <c:ptCount val="8"/>
                <c:pt idx="0">
                  <c:v>0.99</c:v>
                </c:pt>
              </c:numCache>
            </c:numRef>
          </c:val>
          <c:smooth val="0"/>
        </c:ser>
        <c:dLbls>
          <c:showLegendKey val="0"/>
          <c:showVal val="0"/>
          <c:showCatName val="0"/>
          <c:showSerName val="0"/>
          <c:showPercent val="0"/>
          <c:showBubbleSize val="0"/>
        </c:dLbls>
        <c:marker val="1"/>
        <c:smooth val="0"/>
        <c:axId val="726510080"/>
        <c:axId val="726509296"/>
      </c:lineChart>
      <c:catAx>
        <c:axId val="726510080"/>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509296"/>
        <c:crosses val="autoZero"/>
        <c:auto val="1"/>
        <c:lblAlgn val="ctr"/>
        <c:lblOffset val="100"/>
        <c:noMultiLvlLbl val="0"/>
      </c:catAx>
      <c:valAx>
        <c:axId val="726509296"/>
        <c:scaling>
          <c:orientation val="minMax"/>
          <c:max val="1"/>
        </c:scaling>
        <c:delete val="0"/>
        <c:axPos val="l"/>
        <c:majorGridlines>
          <c:spPr>
            <a:ln w="9525" cap="flat" cmpd="sng" algn="ctr">
              <a:solidFill>
                <a:schemeClr val="dk1">
                  <a:lumMod val="15000"/>
                  <a:lumOff val="85000"/>
                  <a:alpha val="54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510080"/>
        <c:crosses val="autoZero"/>
        <c:crossBetween val="between"/>
        <c:majorUnit val="0.2"/>
      </c:valAx>
      <c:spPr>
        <a:pattFill prst="ltDnDiag">
          <a:fgClr>
            <a:schemeClr val="dk1">
              <a:lumMod val="15000"/>
              <a:lumOff val="85000"/>
            </a:schemeClr>
          </a:fgClr>
          <a:bgClr>
            <a:schemeClr val="lt1"/>
          </a:bgClr>
        </a:pattFill>
        <a:ln>
          <a:noFill/>
        </a:ln>
        <a:effectLst/>
      </c:spPr>
    </c:plotArea>
    <c:plotVisOnly val="0"/>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adolescents girls and boys (15-19) with comprehensive, correct knowledge of HIV, Western and Central Africa,  2010-2015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ivotFmts>
      <c:pivotFmt>
        <c:idx val="0"/>
      </c:pivotFmt>
      <c:pivotFmt>
        <c:idx val="1"/>
      </c:pivotFmt>
      <c:pivotFmt>
        <c:idx val="2"/>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2"/>
          </a:solidFill>
          <a:ln>
            <a:noFill/>
          </a:ln>
          <a:effectLst/>
        </c:spPr>
        <c:marker>
          <c:spPr>
            <a:solidFill>
              <a:schemeClr val="lt1"/>
            </a:solidFill>
            <a:ln w="15875">
              <a:solidFill>
                <a:schemeClr val="accent2"/>
              </a:solidFill>
              <a:round/>
            </a:ln>
            <a:effectLst/>
          </c:spPr>
        </c:marker>
      </c:pivotFmt>
      <c:pivotFmt>
        <c:idx val="5"/>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Girls</c:v>
          </c:tx>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Lit>
              <c:ptCount val="23"/>
              <c:pt idx="0">
                <c:v>São Tomé and Príncipe; MICS 2014</c:v>
              </c:pt>
              <c:pt idx="1">
                <c:v>Liberia; DHS 2013</c:v>
              </c:pt>
              <c:pt idx="2">
                <c:v>Burkina Faso; DHS 2010</c:v>
              </c:pt>
              <c:pt idx="3">
                <c:v>Gabon; DHS 2012</c:v>
              </c:pt>
              <c:pt idx="4">
                <c:v>Sierra Leone; DHS 2013</c:v>
              </c:pt>
              <c:pt idx="5">
                <c:v>Senegal; DHS 2011</c:v>
              </c:pt>
              <c:pt idx="6">
                <c:v>Cameroon; DHS 2011</c:v>
              </c:pt>
              <c:pt idx="7">
                <c:v>Benin; DHS 2012</c:v>
              </c:pt>
              <c:pt idx="8">
                <c:v>Togo; DHS 2014</c:v>
              </c:pt>
              <c:pt idx="9">
                <c:v>Mali; DHS 2013</c:v>
              </c:pt>
              <c:pt idx="10">
                <c:v>Nigeria; DHS 2013</c:v>
              </c:pt>
              <c:pt idx="11">
                <c:v>Gambia; DHS 2013</c:v>
              </c:pt>
              <c:pt idx="12">
                <c:v>Guinea; DHS 2012</c:v>
              </c:pt>
              <c:pt idx="13">
                <c:v>Ghana; DHS 2014</c:v>
              </c:pt>
              <c:pt idx="14">
                <c:v>Equatorial Guinea; DHS 2011</c:v>
              </c:pt>
              <c:pt idx="15">
                <c:v>Democratic Republic of the Congo; DHS 2014</c:v>
              </c:pt>
              <c:pt idx="16">
                <c:v>Central African Republic; MICS 2010</c:v>
              </c:pt>
              <c:pt idx="17">
                <c:v>Congo; DHS 2012</c:v>
              </c:pt>
              <c:pt idx="18">
                <c:v>Côte d'Ivoire; DHS 2012</c:v>
              </c:pt>
              <c:pt idx="19">
                <c:v>Niger; DHS 2012</c:v>
              </c:pt>
              <c:pt idx="20">
                <c:v>Guinea-Bissau; MICS 2010</c:v>
              </c:pt>
              <c:pt idx="21">
                <c:v>Chad; DHS 2015</c:v>
              </c:pt>
              <c:pt idx="22">
                <c:v>Mauritania; MICS 2011</c:v>
              </c:pt>
            </c:strLit>
          </c:cat>
          <c:val>
            <c:numLit>
              <c:formatCode>General</c:formatCode>
              <c:ptCount val="23"/>
              <c:pt idx="0">
                <c:v>40.5</c:v>
              </c:pt>
              <c:pt idx="1">
                <c:v>34.6</c:v>
              </c:pt>
              <c:pt idx="2">
                <c:v>28.8</c:v>
              </c:pt>
              <c:pt idx="3">
                <c:v>28.8</c:v>
              </c:pt>
              <c:pt idx="4">
                <c:v>28</c:v>
              </c:pt>
              <c:pt idx="5">
                <c:v>26.1</c:v>
              </c:pt>
              <c:pt idx="6">
                <c:v>25.7</c:v>
              </c:pt>
              <c:pt idx="7">
                <c:v>25.5</c:v>
              </c:pt>
              <c:pt idx="8">
                <c:v>22.8</c:v>
              </c:pt>
              <c:pt idx="9">
                <c:v>22.5</c:v>
              </c:pt>
              <c:pt idx="10">
                <c:v>22.4</c:v>
              </c:pt>
              <c:pt idx="11">
                <c:v>21.9</c:v>
              </c:pt>
              <c:pt idx="12">
                <c:v>19.8</c:v>
              </c:pt>
              <c:pt idx="13">
                <c:v>18.100000000000001</c:v>
              </c:pt>
              <c:pt idx="14">
                <c:v>17.3</c:v>
              </c:pt>
              <c:pt idx="15">
                <c:v>17.100000000000001</c:v>
              </c:pt>
              <c:pt idx="16">
                <c:v>17.100000000000001</c:v>
              </c:pt>
              <c:pt idx="17">
                <c:v>15.7</c:v>
              </c:pt>
              <c:pt idx="18">
                <c:v>15</c:v>
              </c:pt>
              <c:pt idx="19">
                <c:v>12.3</c:v>
              </c:pt>
              <c:pt idx="20">
                <c:v>11.8</c:v>
              </c:pt>
              <c:pt idx="21">
                <c:v>10.199999999999999</c:v>
              </c:pt>
              <c:pt idx="22">
                <c:v>5.2</c:v>
              </c:pt>
            </c:numLit>
          </c:val>
        </c:ser>
        <c:ser>
          <c:idx val="1"/>
          <c:order val="1"/>
          <c:tx>
            <c:v>Boys</c:v>
          </c:tx>
          <c:spPr>
            <a:solidFill>
              <a:schemeClr val="accent2">
                <a:shade val="76000"/>
              </a:schemeClr>
            </a:solidFill>
            <a:ln>
              <a:noFill/>
            </a:ln>
            <a:effectLst/>
          </c:spPr>
          <c:invertIfNegative val="0"/>
          <c:dLbls>
            <c:dLbl>
              <c:idx val="20"/>
              <c:delete val="1"/>
              <c:extLst>
                <c:ext xmlns:c15="http://schemas.microsoft.com/office/drawing/2012/chart" uri="{CE6537A1-D6FC-4f65-9D91-7224C49458BB}"/>
              </c:extLst>
            </c:dLbl>
            <c:dLbl>
              <c:idx val="22"/>
              <c:delete val="1"/>
              <c:extLst>
                <c:ext xmlns:c15="http://schemas.microsoft.com/office/drawing/2012/chart" uri="{CE6537A1-D6FC-4f65-9D91-7224C49458BB}"/>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Lit>
              <c:ptCount val="23"/>
              <c:pt idx="0">
                <c:v>São Tomé and Príncipe; MICS 2014</c:v>
              </c:pt>
              <c:pt idx="1">
                <c:v>Liberia; DHS 2013</c:v>
              </c:pt>
              <c:pt idx="2">
                <c:v>Burkina Faso; DHS 2010</c:v>
              </c:pt>
              <c:pt idx="3">
                <c:v>Gabon; DHS 2012</c:v>
              </c:pt>
              <c:pt idx="4">
                <c:v>Sierra Leone; DHS 2013</c:v>
              </c:pt>
              <c:pt idx="5">
                <c:v>Senegal; DHS 2011</c:v>
              </c:pt>
              <c:pt idx="6">
                <c:v>Cameroon; DHS 2011</c:v>
              </c:pt>
              <c:pt idx="7">
                <c:v>Benin; DHS 2012</c:v>
              </c:pt>
              <c:pt idx="8">
                <c:v>Togo; DHS 2014</c:v>
              </c:pt>
              <c:pt idx="9">
                <c:v>Mali; DHS 2013</c:v>
              </c:pt>
              <c:pt idx="10">
                <c:v>Nigeria; DHS 2013</c:v>
              </c:pt>
              <c:pt idx="11">
                <c:v>Gambia; DHS 2013</c:v>
              </c:pt>
              <c:pt idx="12">
                <c:v>Guinea; DHS 2012</c:v>
              </c:pt>
              <c:pt idx="13">
                <c:v>Ghana; DHS 2014</c:v>
              </c:pt>
              <c:pt idx="14">
                <c:v>Equatorial Guinea; DHS 2011</c:v>
              </c:pt>
              <c:pt idx="15">
                <c:v>Democratic Republic of the Congo; DHS 2014</c:v>
              </c:pt>
              <c:pt idx="16">
                <c:v>Central African Republic; MICS 2010</c:v>
              </c:pt>
              <c:pt idx="17">
                <c:v>Congo; DHS 2012</c:v>
              </c:pt>
              <c:pt idx="18">
                <c:v>Côte d'Ivoire; DHS 2012</c:v>
              </c:pt>
              <c:pt idx="19">
                <c:v>Niger; DHS 2012</c:v>
              </c:pt>
              <c:pt idx="20">
                <c:v>Guinea-Bissau; MICS 2010</c:v>
              </c:pt>
              <c:pt idx="21">
                <c:v>Chad; DHS 2015</c:v>
              </c:pt>
              <c:pt idx="22">
                <c:v>Mauritania; MICS 2011</c:v>
              </c:pt>
            </c:strLit>
          </c:cat>
          <c:val>
            <c:numLit>
              <c:formatCode>General</c:formatCode>
              <c:ptCount val="23"/>
              <c:pt idx="0">
                <c:v>42</c:v>
              </c:pt>
              <c:pt idx="1">
                <c:v>19</c:v>
              </c:pt>
              <c:pt idx="2">
                <c:v>30.9</c:v>
              </c:pt>
              <c:pt idx="3">
                <c:v>34.799999999999997</c:v>
              </c:pt>
              <c:pt idx="4">
                <c:v>28.5</c:v>
              </c:pt>
              <c:pt idx="5">
                <c:v>28.2</c:v>
              </c:pt>
              <c:pt idx="6">
                <c:v>29.8</c:v>
              </c:pt>
              <c:pt idx="7">
                <c:v>27.1</c:v>
              </c:pt>
              <c:pt idx="8">
                <c:v>27.9</c:v>
              </c:pt>
              <c:pt idx="9">
                <c:v>30.5</c:v>
              </c:pt>
              <c:pt idx="10">
                <c:v>29.3</c:v>
              </c:pt>
              <c:pt idx="11">
                <c:v>26.5</c:v>
              </c:pt>
              <c:pt idx="12">
                <c:v>28.7</c:v>
              </c:pt>
              <c:pt idx="13">
                <c:v>24.5</c:v>
              </c:pt>
              <c:pt idx="14">
                <c:v>12.3</c:v>
              </c:pt>
              <c:pt idx="15">
                <c:v>20.3</c:v>
              </c:pt>
              <c:pt idx="16">
                <c:v>26.4</c:v>
              </c:pt>
              <c:pt idx="17">
                <c:v>25</c:v>
              </c:pt>
              <c:pt idx="18">
                <c:v>20.9</c:v>
              </c:pt>
              <c:pt idx="19">
                <c:v>21.3</c:v>
              </c:pt>
              <c:pt idx="20">
                <c:v>0</c:v>
              </c:pt>
              <c:pt idx="21">
                <c:v>11.6</c:v>
              </c:pt>
              <c:pt idx="22">
                <c:v>0</c:v>
              </c:pt>
            </c:numLit>
          </c:val>
        </c:ser>
        <c:dLbls>
          <c:dLblPos val="outEnd"/>
          <c:showLegendKey val="0"/>
          <c:showVal val="1"/>
          <c:showCatName val="0"/>
          <c:showSerName val="0"/>
          <c:showPercent val="0"/>
          <c:showBubbleSize val="0"/>
        </c:dLbls>
        <c:gapWidth val="267"/>
        <c:overlap val="-43"/>
        <c:axId val="726508512"/>
        <c:axId val="726505376"/>
      </c:barChart>
      <c:catAx>
        <c:axId val="726508512"/>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505376"/>
        <c:crosses val="autoZero"/>
        <c:auto val="1"/>
        <c:lblAlgn val="ctr"/>
        <c:lblOffset val="100"/>
        <c:noMultiLvlLbl val="0"/>
      </c:catAx>
      <c:valAx>
        <c:axId val="726505376"/>
        <c:scaling>
          <c:orientation val="minMax"/>
          <c:max val="100"/>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508512"/>
        <c:crosses val="autoZero"/>
        <c:crossBetween val="between"/>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adolescent girls and boys (15-19) with multiple partners who used a condom at last sexual intercourse, Western and Central Africa,  2010-2015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ivotFmts>
      <c:pivotFmt>
        <c:idx val="0"/>
      </c:pivotFmt>
      <c:pivotFmt>
        <c:idx val="1"/>
      </c:pivotFmt>
      <c:pivotFmt>
        <c:idx val="2"/>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2"/>
          </a:solidFill>
          <a:ln>
            <a:noFill/>
          </a:ln>
          <a:effectLst/>
        </c:spPr>
        <c:marker>
          <c:spPr>
            <a:solidFill>
              <a:schemeClr val="lt1"/>
            </a:solidFill>
            <a:ln w="15875">
              <a:solidFill>
                <a:schemeClr val="accent2"/>
              </a:solidFill>
              <a:round/>
            </a:ln>
            <a:effectLst/>
          </c:spPr>
        </c:marker>
      </c:pivotFmt>
      <c:pivotFmt>
        <c:idx val="5"/>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Girls</c:v>
          </c:tx>
          <c:spPr>
            <a:solidFill>
              <a:schemeClr val="accent2">
                <a:tint val="77000"/>
              </a:schemeClr>
            </a:solidFill>
            <a:ln>
              <a:noFill/>
            </a:ln>
            <a:effectLst/>
          </c:spPr>
          <c:invertIfNegative val="0"/>
          <c:dLbls>
            <c:dLbl>
              <c:idx val="16"/>
              <c:delete val="1"/>
              <c:extLst>
                <c:ext xmlns:c15="http://schemas.microsoft.com/office/drawing/2012/chart" uri="{CE6537A1-D6FC-4f65-9D91-7224C49458BB}"/>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Lit>
              <c:ptCount val="17"/>
              <c:pt idx="0">
                <c:v>Gabon; DHS 2012</c:v>
              </c:pt>
              <c:pt idx="1">
                <c:v>Burkina Faso; DHS 2010</c:v>
              </c:pt>
              <c:pt idx="2">
                <c:v>Guinea-Bissau; MICS 2010</c:v>
              </c:pt>
              <c:pt idx="3">
                <c:v>Cameroon; DHS 2011</c:v>
              </c:pt>
              <c:pt idx="4">
                <c:v>Togo; MICS 2010</c:v>
              </c:pt>
              <c:pt idx="5">
                <c:v>Congo; DHS 2012</c:v>
              </c:pt>
              <c:pt idx="6">
                <c:v>Nigeria; DHS 2013</c:v>
              </c:pt>
              <c:pt idx="7">
                <c:v>Benin; DHS 2012</c:v>
              </c:pt>
              <c:pt idx="8">
                <c:v>Côte d'Ivoire; DHS 2012</c:v>
              </c:pt>
              <c:pt idx="9">
                <c:v>Guinea; DHS 2012</c:v>
              </c:pt>
              <c:pt idx="10">
                <c:v>Central African Republic; MICS 2010</c:v>
              </c:pt>
              <c:pt idx="11">
                <c:v>Liberia; DHS 2013</c:v>
              </c:pt>
              <c:pt idx="12">
                <c:v>Ghana; DHS 2014</c:v>
              </c:pt>
              <c:pt idx="13">
                <c:v>Equatorial Guinea; DHS 2011</c:v>
              </c:pt>
              <c:pt idx="14">
                <c:v>Democratic Republic of the Congo; DHS 2014</c:v>
              </c:pt>
              <c:pt idx="15">
                <c:v>Sierra Leone; DHS 2013</c:v>
              </c:pt>
              <c:pt idx="16">
                <c:v>São Tomé and Príncipe; MICS 2014</c:v>
              </c:pt>
            </c:strLit>
          </c:cat>
          <c:val>
            <c:numLit>
              <c:formatCode>General</c:formatCode>
              <c:ptCount val="17"/>
              <c:pt idx="0">
                <c:v>58.3</c:v>
              </c:pt>
              <c:pt idx="1">
                <c:v>57.3</c:v>
              </c:pt>
              <c:pt idx="2">
                <c:v>55.7</c:v>
              </c:pt>
              <c:pt idx="3">
                <c:v>52</c:v>
              </c:pt>
              <c:pt idx="4">
                <c:v>46.5</c:v>
              </c:pt>
              <c:pt idx="5">
                <c:v>45.5</c:v>
              </c:pt>
              <c:pt idx="6">
                <c:v>38.1</c:v>
              </c:pt>
              <c:pt idx="7">
                <c:v>33</c:v>
              </c:pt>
              <c:pt idx="8">
                <c:v>31.8</c:v>
              </c:pt>
              <c:pt idx="9">
                <c:v>29.7</c:v>
              </c:pt>
              <c:pt idx="10">
                <c:v>28.1</c:v>
              </c:pt>
              <c:pt idx="11">
                <c:v>27.1</c:v>
              </c:pt>
              <c:pt idx="12">
                <c:v>21.6</c:v>
              </c:pt>
              <c:pt idx="13">
                <c:v>17.399999999999999</c:v>
              </c:pt>
              <c:pt idx="14">
                <c:v>12.1</c:v>
              </c:pt>
              <c:pt idx="15">
                <c:v>9.6999999999999993</c:v>
              </c:pt>
              <c:pt idx="16">
                <c:v>0</c:v>
              </c:pt>
            </c:numLit>
          </c:val>
        </c:ser>
        <c:ser>
          <c:idx val="1"/>
          <c:order val="1"/>
          <c:tx>
            <c:v>Boys</c:v>
          </c:tx>
          <c:spPr>
            <a:solidFill>
              <a:schemeClr val="accent2">
                <a:shade val="76000"/>
              </a:schemeClr>
            </a:solidFill>
            <a:ln>
              <a:noFill/>
            </a:ln>
            <a:effectLst/>
          </c:spPr>
          <c:invertIfNegative val="0"/>
          <c:dLbls>
            <c:dLbl>
              <c:idx val="2"/>
              <c:delete val="1"/>
              <c:extLst>
                <c:ext xmlns:c15="http://schemas.microsoft.com/office/drawing/2012/chart" uri="{CE6537A1-D6FC-4f65-9D91-7224C49458BB}"/>
              </c:extLst>
            </c:dLbl>
            <c:dLbl>
              <c:idx val="4"/>
              <c:delete val="1"/>
              <c:extLst>
                <c:ext xmlns:c15="http://schemas.microsoft.com/office/drawing/2012/chart" uri="{CE6537A1-D6FC-4f65-9D91-7224C49458BB}"/>
              </c:extLst>
            </c:dLbl>
            <c:dLbl>
              <c:idx val="12"/>
              <c:delete val="1"/>
              <c:extLst>
                <c:ext xmlns:c15="http://schemas.microsoft.com/office/drawing/2012/chart" uri="{CE6537A1-D6FC-4f65-9D91-7224C49458BB}"/>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Lit>
              <c:ptCount val="17"/>
              <c:pt idx="0">
                <c:v>Gabon; DHS 2012</c:v>
              </c:pt>
              <c:pt idx="1">
                <c:v>Burkina Faso; DHS 2010</c:v>
              </c:pt>
              <c:pt idx="2">
                <c:v>Guinea-Bissau; MICS 2010</c:v>
              </c:pt>
              <c:pt idx="3">
                <c:v>Cameroon; DHS 2011</c:v>
              </c:pt>
              <c:pt idx="4">
                <c:v>Togo; MICS 2010</c:v>
              </c:pt>
              <c:pt idx="5">
                <c:v>Congo; DHS 2012</c:v>
              </c:pt>
              <c:pt idx="6">
                <c:v>Nigeria; DHS 2013</c:v>
              </c:pt>
              <c:pt idx="7">
                <c:v>Benin; DHS 2012</c:v>
              </c:pt>
              <c:pt idx="8">
                <c:v>Côte d'Ivoire; DHS 2012</c:v>
              </c:pt>
              <c:pt idx="9">
                <c:v>Guinea; DHS 2012</c:v>
              </c:pt>
              <c:pt idx="10">
                <c:v>Central African Republic; MICS 2010</c:v>
              </c:pt>
              <c:pt idx="11">
                <c:v>Liberia; DHS 2013</c:v>
              </c:pt>
              <c:pt idx="12">
                <c:v>Ghana; DHS 2014</c:v>
              </c:pt>
              <c:pt idx="13">
                <c:v>Equatorial Guinea; DHS 2011</c:v>
              </c:pt>
              <c:pt idx="14">
                <c:v>Democratic Republic of the Congo; DHS 2014</c:v>
              </c:pt>
              <c:pt idx="15">
                <c:v>Sierra Leone; DHS 2013</c:v>
              </c:pt>
              <c:pt idx="16">
                <c:v>São Tomé and Príncipe; MICS 2014</c:v>
              </c:pt>
            </c:strLit>
          </c:cat>
          <c:val>
            <c:numLit>
              <c:formatCode>General</c:formatCode>
              <c:ptCount val="17"/>
              <c:pt idx="0">
                <c:v>77.3</c:v>
              </c:pt>
              <c:pt idx="1">
                <c:v>76.400000000000006</c:v>
              </c:pt>
              <c:pt idx="2">
                <c:v>0</c:v>
              </c:pt>
              <c:pt idx="3">
                <c:v>69.599999999999994</c:v>
              </c:pt>
              <c:pt idx="4">
                <c:v>0</c:v>
              </c:pt>
              <c:pt idx="5">
                <c:v>56</c:v>
              </c:pt>
              <c:pt idx="6">
                <c:v>46.1</c:v>
              </c:pt>
              <c:pt idx="7">
                <c:v>40.299999999999997</c:v>
              </c:pt>
              <c:pt idx="8">
                <c:v>70.099999999999994</c:v>
              </c:pt>
              <c:pt idx="9">
                <c:v>46.2</c:v>
              </c:pt>
              <c:pt idx="10">
                <c:v>49.8</c:v>
              </c:pt>
              <c:pt idx="11">
                <c:v>21.6</c:v>
              </c:pt>
              <c:pt idx="12">
                <c:v>0</c:v>
              </c:pt>
              <c:pt idx="13">
                <c:v>31.4</c:v>
              </c:pt>
              <c:pt idx="14">
                <c:v>17.3</c:v>
              </c:pt>
              <c:pt idx="15">
                <c:v>23.5</c:v>
              </c:pt>
              <c:pt idx="16">
                <c:v>78.5</c:v>
              </c:pt>
            </c:numLit>
          </c:val>
        </c:ser>
        <c:dLbls>
          <c:dLblPos val="outEnd"/>
          <c:showLegendKey val="0"/>
          <c:showVal val="1"/>
          <c:showCatName val="0"/>
          <c:showSerName val="0"/>
          <c:showPercent val="0"/>
          <c:showBubbleSize val="0"/>
        </c:dLbls>
        <c:gapWidth val="267"/>
        <c:overlap val="-43"/>
        <c:axId val="726507728"/>
        <c:axId val="726505768"/>
      </c:barChart>
      <c:catAx>
        <c:axId val="726507728"/>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505768"/>
        <c:crosses val="autoZero"/>
        <c:auto val="1"/>
        <c:lblAlgn val="ctr"/>
        <c:lblOffset val="100"/>
        <c:noMultiLvlLbl val="0"/>
      </c:catAx>
      <c:valAx>
        <c:axId val="726505768"/>
        <c:scaling>
          <c:orientation val="minMax"/>
          <c:max val="100"/>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507728"/>
        <c:crosses val="autoZero"/>
        <c:crossBetween val="between"/>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Percentage of adolescent girls and boys (15-19) who have been tested for HIV and received results in the last 12 months, Western and Central Africa,  2010-2015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ivotFmts>
      <c:pivotFmt>
        <c:idx val="0"/>
      </c:pivotFmt>
      <c:pivotFmt>
        <c:idx val="1"/>
      </c:pivotFmt>
      <c:pivotFmt>
        <c:idx val="2"/>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2"/>
          </a:solidFill>
          <a:ln>
            <a:noFill/>
          </a:ln>
          <a:effectLst/>
        </c:spPr>
        <c:marker>
          <c:spPr>
            <a:solidFill>
              <a:schemeClr val="lt1"/>
            </a:solidFill>
            <a:ln w="15875">
              <a:solidFill>
                <a:schemeClr val="accent2"/>
              </a:solidFill>
              <a:round/>
            </a:ln>
            <a:effectLst/>
          </c:spPr>
        </c:marker>
      </c:pivotFmt>
      <c:pivotFmt>
        <c:idx val="5"/>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2"/>
          </a:solidFill>
          <a:ln>
            <a:noFill/>
          </a:ln>
          <a:effectLst/>
        </c:spPr>
        <c:marker>
          <c:symbol val="none"/>
        </c:marker>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Girls</c:v>
          </c:tx>
          <c:spPr>
            <a:solidFill>
              <a:schemeClr val="accent2">
                <a:tint val="77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Lit>
              <c:ptCount val="22"/>
              <c:pt idx="0">
                <c:v>Equatorial Guinea; DHS 2011</c:v>
              </c:pt>
              <c:pt idx="1">
                <c:v>São Tomé and Príncipe; MICS 2014</c:v>
              </c:pt>
              <c:pt idx="2">
                <c:v>Gabon; DHS 2012</c:v>
              </c:pt>
              <c:pt idx="3">
                <c:v>Central African Republic; MICS 2010</c:v>
              </c:pt>
              <c:pt idx="4">
                <c:v>Cameroon; DHS 2011</c:v>
              </c:pt>
              <c:pt idx="5">
                <c:v>Liberia; DHS 2013</c:v>
              </c:pt>
              <c:pt idx="6">
                <c:v>Togo; DHS 2014</c:v>
              </c:pt>
              <c:pt idx="7">
                <c:v>Sierra Leone; DHS 2013</c:v>
              </c:pt>
              <c:pt idx="8">
                <c:v>Côte d'Ivoire; DHS 2012</c:v>
              </c:pt>
              <c:pt idx="9">
                <c:v>Senegal; DHS 2011</c:v>
              </c:pt>
              <c:pt idx="10">
                <c:v>Benin; DHS 2012</c:v>
              </c:pt>
              <c:pt idx="11">
                <c:v>Congo; DHS 2012</c:v>
              </c:pt>
              <c:pt idx="12">
                <c:v>Burkina Faso; DHS 2010</c:v>
              </c:pt>
              <c:pt idx="13">
                <c:v>Guinea-Bissau; MICS 2010</c:v>
              </c:pt>
              <c:pt idx="14">
                <c:v>Gambia; DHS 2013</c:v>
              </c:pt>
              <c:pt idx="15">
                <c:v>Chad; DHS 2015</c:v>
              </c:pt>
              <c:pt idx="16">
                <c:v>Mali; DHS 2013</c:v>
              </c:pt>
              <c:pt idx="17">
                <c:v>Democratic Republic of the Congo; DHS 2014</c:v>
              </c:pt>
              <c:pt idx="18">
                <c:v>Ghana; DHS 2014</c:v>
              </c:pt>
              <c:pt idx="19">
                <c:v>Nigeria; DHS 2013</c:v>
              </c:pt>
              <c:pt idx="20">
                <c:v>Niger; DHS 2012</c:v>
              </c:pt>
              <c:pt idx="21">
                <c:v>Guinea; DHS 2012</c:v>
              </c:pt>
            </c:strLit>
          </c:cat>
          <c:val>
            <c:numLit>
              <c:formatCode>General</c:formatCode>
              <c:ptCount val="22"/>
              <c:pt idx="0">
                <c:v>26.9</c:v>
              </c:pt>
              <c:pt idx="1">
                <c:v>22.1</c:v>
              </c:pt>
              <c:pt idx="2">
                <c:v>20.399999999999999</c:v>
              </c:pt>
              <c:pt idx="3">
                <c:v>14.6</c:v>
              </c:pt>
              <c:pt idx="4">
                <c:v>14.5</c:v>
              </c:pt>
              <c:pt idx="5">
                <c:v>13.1</c:v>
              </c:pt>
              <c:pt idx="6">
                <c:v>11.2</c:v>
              </c:pt>
              <c:pt idx="7">
                <c:v>11</c:v>
              </c:pt>
              <c:pt idx="8">
                <c:v>9.6999999999999993</c:v>
              </c:pt>
              <c:pt idx="9">
                <c:v>9.6</c:v>
              </c:pt>
              <c:pt idx="10">
                <c:v>9.4</c:v>
              </c:pt>
              <c:pt idx="11">
                <c:v>8</c:v>
              </c:pt>
              <c:pt idx="12">
                <c:v>7.9</c:v>
              </c:pt>
              <c:pt idx="13">
                <c:v>6.4</c:v>
              </c:pt>
              <c:pt idx="14">
                <c:v>5.9</c:v>
              </c:pt>
              <c:pt idx="15">
                <c:v>5.3</c:v>
              </c:pt>
              <c:pt idx="16">
                <c:v>4.9000000000000004</c:v>
              </c:pt>
              <c:pt idx="17">
                <c:v>4.5</c:v>
              </c:pt>
              <c:pt idx="18">
                <c:v>4.5</c:v>
              </c:pt>
              <c:pt idx="19">
                <c:v>4.2</c:v>
              </c:pt>
              <c:pt idx="20">
                <c:v>4.0999999999999996</c:v>
              </c:pt>
              <c:pt idx="21">
                <c:v>2.5</c:v>
              </c:pt>
            </c:numLit>
          </c:val>
        </c:ser>
        <c:ser>
          <c:idx val="1"/>
          <c:order val="1"/>
          <c:tx>
            <c:v>Boys</c:v>
          </c:tx>
          <c:spPr>
            <a:solidFill>
              <a:schemeClr val="accent2">
                <a:shade val="76000"/>
              </a:schemeClr>
            </a:solidFill>
            <a:ln>
              <a:noFill/>
            </a:ln>
            <a:effectLst/>
          </c:spPr>
          <c:invertIfNegative val="0"/>
          <c:dLbls>
            <c:dLbl>
              <c:idx val="13"/>
              <c:delete val="1"/>
              <c:extLst>
                <c:ext xmlns:c15="http://schemas.microsoft.com/office/drawing/2012/chart" uri="{CE6537A1-D6FC-4f65-9D91-7224C49458BB}"/>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Lit>
              <c:ptCount val="22"/>
              <c:pt idx="0">
                <c:v>Equatorial Guinea; DHS 2011</c:v>
              </c:pt>
              <c:pt idx="1">
                <c:v>São Tomé and Príncipe; MICS 2014</c:v>
              </c:pt>
              <c:pt idx="2">
                <c:v>Gabon; DHS 2012</c:v>
              </c:pt>
              <c:pt idx="3">
                <c:v>Central African Republic; MICS 2010</c:v>
              </c:pt>
              <c:pt idx="4">
                <c:v>Cameroon; DHS 2011</c:v>
              </c:pt>
              <c:pt idx="5">
                <c:v>Liberia; DHS 2013</c:v>
              </c:pt>
              <c:pt idx="6">
                <c:v>Togo; DHS 2014</c:v>
              </c:pt>
              <c:pt idx="7">
                <c:v>Sierra Leone; DHS 2013</c:v>
              </c:pt>
              <c:pt idx="8">
                <c:v>Côte d'Ivoire; DHS 2012</c:v>
              </c:pt>
              <c:pt idx="9">
                <c:v>Senegal; DHS 2011</c:v>
              </c:pt>
              <c:pt idx="10">
                <c:v>Benin; DHS 2012</c:v>
              </c:pt>
              <c:pt idx="11">
                <c:v>Congo; DHS 2012</c:v>
              </c:pt>
              <c:pt idx="12">
                <c:v>Burkina Faso; DHS 2010</c:v>
              </c:pt>
              <c:pt idx="13">
                <c:v>Guinea-Bissau; MICS 2010</c:v>
              </c:pt>
              <c:pt idx="14">
                <c:v>Gambia; DHS 2013</c:v>
              </c:pt>
              <c:pt idx="15">
                <c:v>Chad; DHS 2015</c:v>
              </c:pt>
              <c:pt idx="16">
                <c:v>Mali; DHS 2013</c:v>
              </c:pt>
              <c:pt idx="17">
                <c:v>Democratic Republic of the Congo; DHS 2014</c:v>
              </c:pt>
              <c:pt idx="18">
                <c:v>Ghana; DHS 2014</c:v>
              </c:pt>
              <c:pt idx="19">
                <c:v>Nigeria; DHS 2013</c:v>
              </c:pt>
              <c:pt idx="20">
                <c:v>Niger; DHS 2012</c:v>
              </c:pt>
              <c:pt idx="21">
                <c:v>Guinea; DHS 2012</c:v>
              </c:pt>
            </c:strLit>
          </c:cat>
          <c:val>
            <c:numLit>
              <c:formatCode>General</c:formatCode>
              <c:ptCount val="22"/>
              <c:pt idx="0">
                <c:v>6.8</c:v>
              </c:pt>
              <c:pt idx="1">
                <c:v>8</c:v>
              </c:pt>
              <c:pt idx="2">
                <c:v>6.1</c:v>
              </c:pt>
              <c:pt idx="3">
                <c:v>6.8</c:v>
              </c:pt>
              <c:pt idx="4">
                <c:v>6.9</c:v>
              </c:pt>
              <c:pt idx="5">
                <c:v>3.6</c:v>
              </c:pt>
              <c:pt idx="6">
                <c:v>6.7</c:v>
              </c:pt>
              <c:pt idx="7">
                <c:v>3</c:v>
              </c:pt>
              <c:pt idx="8">
                <c:v>5.2</c:v>
              </c:pt>
              <c:pt idx="9">
                <c:v>6</c:v>
              </c:pt>
              <c:pt idx="10">
                <c:v>3.8</c:v>
              </c:pt>
              <c:pt idx="11">
                <c:v>3.8</c:v>
              </c:pt>
              <c:pt idx="12">
                <c:v>4</c:v>
              </c:pt>
              <c:pt idx="13">
                <c:v>0</c:v>
              </c:pt>
              <c:pt idx="14">
                <c:v>1.9</c:v>
              </c:pt>
              <c:pt idx="15">
                <c:v>1.5</c:v>
              </c:pt>
              <c:pt idx="16">
                <c:v>2.5</c:v>
              </c:pt>
              <c:pt idx="17">
                <c:v>1.4</c:v>
              </c:pt>
              <c:pt idx="18">
                <c:v>1.3</c:v>
              </c:pt>
              <c:pt idx="19">
                <c:v>2.2999999999999998</c:v>
              </c:pt>
              <c:pt idx="20">
                <c:v>1.5</c:v>
              </c:pt>
              <c:pt idx="21">
                <c:v>0.9</c:v>
              </c:pt>
            </c:numLit>
          </c:val>
        </c:ser>
        <c:dLbls>
          <c:dLblPos val="outEnd"/>
          <c:showLegendKey val="0"/>
          <c:showVal val="1"/>
          <c:showCatName val="0"/>
          <c:showSerName val="0"/>
          <c:showPercent val="0"/>
          <c:showBubbleSize val="0"/>
        </c:dLbls>
        <c:gapWidth val="267"/>
        <c:overlap val="-43"/>
        <c:axId val="726502240"/>
        <c:axId val="726507336"/>
      </c:barChart>
      <c:catAx>
        <c:axId val="72650224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726507336"/>
        <c:crosses val="autoZero"/>
        <c:auto val="1"/>
        <c:lblAlgn val="ctr"/>
        <c:lblOffset val="100"/>
        <c:noMultiLvlLbl val="0"/>
      </c:catAx>
      <c:valAx>
        <c:axId val="726507336"/>
        <c:scaling>
          <c:orientation val="minMax"/>
          <c:max val="100"/>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726502240"/>
        <c:crosses val="autoZero"/>
        <c:crossBetween val="between"/>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Estimated percentage of infants born</a:t>
            </a:r>
            <a:r>
              <a:rPr lang="en-US" baseline="0"/>
              <a:t> to pregnant women living with HIV who become vertically infected with HIV (m</a:t>
            </a:r>
            <a:r>
              <a:rPr lang="en-US"/>
              <a:t>other-to-child transmission rate), Western and Central</a:t>
            </a:r>
            <a:r>
              <a:rPr lang="en-US" baseline="0"/>
              <a:t> Africa</a:t>
            </a:r>
            <a:r>
              <a:rPr lang="en-US"/>
              <a:t>, 2000-2015</a:t>
            </a: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1"/>
          <c:order val="0"/>
          <c:tx>
            <c:strRef>
              <c:f>'PMTCT-MTCT Rates'!$A$34</c:f>
              <c:strCache>
                <c:ptCount val="1"/>
                <c:pt idx="0">
                  <c:v>Final mother-to-child transmission rate</c:v>
                </c:pt>
              </c:strCache>
            </c:strRef>
          </c:tx>
          <c:spPr>
            <a:gradFill flip="none" rotWithShape="1">
              <a:gsLst>
                <a:gs pos="0">
                  <a:schemeClr val="accent6">
                    <a:lumMod val="40000"/>
                    <a:lumOff val="60000"/>
                  </a:schemeClr>
                </a:gs>
                <a:gs pos="46000">
                  <a:schemeClr val="accent6">
                    <a:lumMod val="95000"/>
                    <a:lumOff val="5000"/>
                  </a:schemeClr>
                </a:gs>
                <a:gs pos="100000">
                  <a:schemeClr val="accent6">
                    <a:lumMod val="60000"/>
                  </a:schemeClr>
                </a:gs>
              </a:gsLst>
              <a:lin ang="16200000" scaled="1"/>
              <a:tileRect/>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numRef>
              <c:f>'PMTCT-MTCT Rates'!$B$33:$Q$33</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'PMTCT-MTCT Rates'!$B$34:$Q$34</c:f>
              <c:numCache>
                <c:formatCode>0%</c:formatCode>
                <c:ptCount val="16"/>
                <c:pt idx="0">
                  <c:v>0.32344752971244634</c:v>
                </c:pt>
                <c:pt idx="1">
                  <c:v>0.32159010758214185</c:v>
                </c:pt>
                <c:pt idx="2">
                  <c:v>0.32002075361566901</c:v>
                </c:pt>
                <c:pt idx="3">
                  <c:v>0.31833817716508916</c:v>
                </c:pt>
                <c:pt idx="4">
                  <c:v>0.31621589233518643</c:v>
                </c:pt>
                <c:pt idx="5">
                  <c:v>0.31371140476904696</c:v>
                </c:pt>
                <c:pt idx="6">
                  <c:v>0.30747979371977063</c:v>
                </c:pt>
                <c:pt idx="7">
                  <c:v>0.3008259609476529</c:v>
                </c:pt>
                <c:pt idx="8">
                  <c:v>0.2913105452456064</c:v>
                </c:pt>
                <c:pt idx="9">
                  <c:v>0.28510688655401806</c:v>
                </c:pt>
                <c:pt idx="10">
                  <c:v>0.26864562735034919</c:v>
                </c:pt>
                <c:pt idx="11">
                  <c:v>0.26328217580221669</c:v>
                </c:pt>
                <c:pt idx="12">
                  <c:v>0.24762648631217068</c:v>
                </c:pt>
                <c:pt idx="13">
                  <c:v>0.22554957816972113</c:v>
                </c:pt>
                <c:pt idx="14">
                  <c:v>0.20920142270271566</c:v>
                </c:pt>
                <c:pt idx="15">
                  <c:v>0.19568170980058125</c:v>
                </c:pt>
              </c:numCache>
            </c:numRef>
          </c:val>
        </c:ser>
        <c:ser>
          <c:idx val="0"/>
          <c:order val="1"/>
          <c:tx>
            <c:strRef>
              <c:f>'PMTCT-MTCT Rates'!$A$35</c:f>
              <c:strCache>
                <c:ptCount val="1"/>
                <c:pt idx="0">
                  <c:v>Perinatal mother-to-child transmission rate (within 6 weeks of birth)</c:v>
                </c:pt>
              </c:strCache>
            </c:strRef>
          </c:tx>
          <c:spPr>
            <a:gradFill flip="none" rotWithShape="1">
              <a:gsLst>
                <a:gs pos="0">
                  <a:schemeClr val="accent1">
                    <a:lumMod val="40000"/>
                    <a:lumOff val="60000"/>
                  </a:schemeClr>
                </a:gs>
                <a:gs pos="46000">
                  <a:schemeClr val="accent1">
                    <a:lumMod val="95000"/>
                    <a:lumOff val="5000"/>
                  </a:schemeClr>
                </a:gs>
                <a:gs pos="100000">
                  <a:schemeClr val="accent1">
                    <a:lumMod val="60000"/>
                  </a:schemeClr>
                </a:gs>
              </a:gsLst>
              <a:lin ang="16200000" scaled="1"/>
              <a:tileRect/>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numRef>
              <c:f>'PMTCT-MTCT Rates'!$B$33:$Q$33</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'PMTCT-MTCT Rates'!$B$35:$Q$35</c:f>
              <c:numCache>
                <c:formatCode>0%</c:formatCode>
                <c:ptCount val="16"/>
                <c:pt idx="0">
                  <c:v>0.17774587507789538</c:v>
                </c:pt>
                <c:pt idx="1">
                  <c:v>0.18049904768476835</c:v>
                </c:pt>
                <c:pt idx="2">
                  <c:v>0.18273008973728519</c:v>
                </c:pt>
                <c:pt idx="3">
                  <c:v>0.18416121174370176</c:v>
                </c:pt>
                <c:pt idx="4">
                  <c:v>0.18458136454332066</c:v>
                </c:pt>
                <c:pt idx="5">
                  <c:v>0.18458028966550363</c:v>
                </c:pt>
                <c:pt idx="6">
                  <c:v>0.17910233680343052</c:v>
                </c:pt>
                <c:pt idx="7">
                  <c:v>0.17268451489122225</c:v>
                </c:pt>
                <c:pt idx="8">
                  <c:v>0.16501238368401278</c:v>
                </c:pt>
                <c:pt idx="9">
                  <c:v>0.16037277452456827</c:v>
                </c:pt>
                <c:pt idx="10">
                  <c:v>0.14810557159600854</c:v>
                </c:pt>
                <c:pt idx="11">
                  <c:v>0.14268041304517043</c:v>
                </c:pt>
                <c:pt idx="12">
                  <c:v>0.13215787383720756</c:v>
                </c:pt>
                <c:pt idx="13">
                  <c:v>0.11645384185047879</c:v>
                </c:pt>
                <c:pt idx="14">
                  <c:v>0.10640915795119418</c:v>
                </c:pt>
                <c:pt idx="15">
                  <c:v>0.10310730323868766</c:v>
                </c:pt>
              </c:numCache>
            </c:numRef>
          </c:val>
        </c:ser>
        <c:dLbls>
          <c:showLegendKey val="0"/>
          <c:showVal val="0"/>
          <c:showCatName val="0"/>
          <c:showSerName val="0"/>
          <c:showPercent val="0"/>
          <c:showBubbleSize val="0"/>
        </c:dLbls>
        <c:gapWidth val="40"/>
        <c:overlap val="80"/>
        <c:axId val="567896112"/>
        <c:axId val="567896504"/>
      </c:barChart>
      <c:catAx>
        <c:axId val="567896112"/>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567896504"/>
        <c:crosses val="autoZero"/>
        <c:auto val="1"/>
        <c:lblAlgn val="ctr"/>
        <c:lblOffset val="100"/>
        <c:noMultiLvlLbl val="0"/>
      </c:catAx>
      <c:valAx>
        <c:axId val="567896504"/>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67896112"/>
        <c:crosses val="autoZero"/>
        <c:crossBetween val="between"/>
      </c:valAx>
      <c:spPr>
        <a:pattFill prst="ltDnDiag">
          <a:fgClr>
            <a:schemeClr val="dk1">
              <a:lumMod val="15000"/>
              <a:lumOff val="85000"/>
            </a:schemeClr>
          </a:fgClr>
          <a:bgClr>
            <a:schemeClr val="lt1"/>
          </a:bgClr>
        </a:patt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zero"/>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6.0414250544263359E-2"/>
          <c:y val="0.12927437607583947"/>
          <c:w val="0.88175547823963862"/>
          <c:h val="0.86995377967811383"/>
        </c:manualLayout>
      </c:layout>
      <c:pieChart>
        <c:varyColors val="1"/>
        <c:ser>
          <c:idx val="0"/>
          <c:order val="0"/>
          <c:tx>
            <c:v>2000</c:v>
          </c:tx>
          <c:dPt>
            <c:idx val="0"/>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1"/>
            <c:bubble3D val="0"/>
            <c:spPr>
              <a:gradFill>
                <a:gsLst>
                  <a:gs pos="100000">
                    <a:schemeClr val="accent5">
                      <a:lumMod val="60000"/>
                      <a:lumOff val="40000"/>
                    </a:schemeClr>
                  </a:gs>
                  <a:gs pos="0">
                    <a:schemeClr val="accent5"/>
                  </a:gs>
                </a:gsLst>
                <a:lin ang="5400000" scaled="0"/>
              </a:gradFill>
              <a:ln w="19050">
                <a:solidFill>
                  <a:schemeClr val="lt1"/>
                </a:solidFill>
              </a:ln>
              <a:effectLst/>
            </c:spPr>
          </c:dPt>
          <c:dLbls>
            <c:dLbl>
              <c:idx val="0"/>
              <c:layout/>
              <c:tx>
                <c:rich>
                  <a:bodyPr/>
                  <a:lstStyle/>
                  <a:p>
                    <a:fld id="{C89D2746-B662-4BAA-9853-48451E9F6A7C}" type="CELLRANGE">
                      <a:rPr lang="en-US"/>
                      <a:pPr/>
                      <a:t>[CELLRANGE]</a:t>
                    </a:fld>
                    <a:endParaRPr lang="en-US" baseline="0"/>
                  </a:p>
                  <a:p>
                    <a:fld id="{7AAA52FA-716E-4F28-A622-A10AA9B14B0F}" type="PERCENTAGE">
                      <a:rPr lang="en-US"/>
                      <a:pPr/>
                      <a:t>[PERCENTAGE]</a:t>
                    </a:fld>
                    <a:endParaRPr lang="en-US"/>
                  </a:p>
                </c:rich>
              </c:tx>
              <c:dLblPos val="bestFit"/>
              <c:showLegendKey val="0"/>
              <c:showVal val="0"/>
              <c:showCatName val="0"/>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B7E58866-ECFE-488B-9C53-F146CC8EA224}" type="CELLRANGE">
                      <a:rPr lang="en-US"/>
                      <a:pPr/>
                      <a:t>[CELLRANGE]</a:t>
                    </a:fld>
                    <a:endParaRPr lang="en-US" baseline="0"/>
                  </a:p>
                  <a:p>
                    <a:fld id="{7A3180EE-6590-491B-9635-69F5D63F329C}" type="PERCENTAGE">
                      <a:rPr lang="en-US"/>
                      <a:pPr/>
                      <a:t>[PERCENTAGE]</a:t>
                    </a:fld>
                    <a:endParaRPr lang="en-US"/>
                  </a:p>
                </c:rich>
              </c:tx>
              <c:dLblPos val="bestFit"/>
              <c:showLegendKey val="0"/>
              <c:showVal val="0"/>
              <c:showCatName val="0"/>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showDataLabelsRange val="1"/>
              </c:ext>
            </c:extLst>
          </c:dLbls>
          <c:cat>
            <c:strRef>
              <c:f>'PMTCT-MTCT Rates2'!$A$41:$A$42</c:f>
              <c:strCache>
                <c:ptCount val="2"/>
                <c:pt idx="0">
                  <c:v>Perinatal HIV infections (within 6 weeks of birth)</c:v>
                </c:pt>
                <c:pt idx="1">
                  <c:v>Postnatal HIV infections (beyond 6 weeks after birth)</c:v>
                </c:pt>
              </c:strCache>
            </c:strRef>
          </c:cat>
          <c:val>
            <c:numRef>
              <c:f>'PMTCT-MTCT Rates2'!$B$45:$B$46</c:f>
              <c:numCache>
                <c:formatCode>#,##0</c:formatCode>
                <c:ptCount val="2"/>
                <c:pt idx="0">
                  <c:v>66208.027770140019</c:v>
                </c:pt>
                <c:pt idx="1">
                  <c:v>54271.972229859981</c:v>
                </c:pt>
              </c:numCache>
            </c:numRef>
          </c:val>
          <c:extLst>
            <c:ext xmlns:c15="http://schemas.microsoft.com/office/drawing/2012/chart" uri="{02D57815-91ED-43cb-92C2-25804820EDAC}">
              <c15:datalabelsRange>
                <c15:f>'PMTCT-MTCT Rates2'!$B$48:$B$49</c15:f>
                <c15:dlblRangeCache>
                  <c:ptCount val="2"/>
                  <c:pt idx="0">
                    <c:v>66,000</c:v>
                  </c:pt>
                  <c:pt idx="1">
                    <c:v>54,000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legend>
      <c:legendPos val="t"/>
      <c:layout>
        <c:manualLayout>
          <c:xMode val="edge"/>
          <c:yMode val="edge"/>
          <c:x val="3.3975588002955942E-2"/>
          <c:y val="7.2909140237623918E-2"/>
          <c:w val="0.96311644184011902"/>
          <c:h val="7.0597150499590991E-2"/>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2015</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0.19736515493702819"/>
          <c:y val="0.24909591845952331"/>
          <c:w val="0.59234979348511663"/>
          <c:h val="0.58442159357231394"/>
        </c:manualLayout>
      </c:layout>
      <c:pieChart>
        <c:varyColors val="1"/>
        <c:ser>
          <c:idx val="0"/>
          <c:order val="0"/>
          <c:tx>
            <c:v>2014</c:v>
          </c:tx>
          <c:dPt>
            <c:idx val="0"/>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1"/>
            <c:bubble3D val="0"/>
            <c:spPr>
              <a:gradFill>
                <a:gsLst>
                  <a:gs pos="100000">
                    <a:schemeClr val="accent5">
                      <a:lumMod val="60000"/>
                      <a:lumOff val="40000"/>
                    </a:schemeClr>
                  </a:gs>
                  <a:gs pos="0">
                    <a:schemeClr val="accent5"/>
                  </a:gs>
                </a:gsLst>
                <a:lin ang="5400000" scaled="0"/>
              </a:gradFill>
              <a:ln w="19050">
                <a:solidFill>
                  <a:schemeClr val="lt1"/>
                </a:solidFill>
              </a:ln>
              <a:effectLst/>
            </c:spPr>
          </c:dPt>
          <c:dLbls>
            <c:dLbl>
              <c:idx val="0"/>
              <c:layout/>
              <c:tx>
                <c:rich>
                  <a:bodyPr/>
                  <a:lstStyle/>
                  <a:p>
                    <a:fld id="{EE5F5E63-F501-4867-885A-2C212F084745}" type="CELLRANGE">
                      <a:rPr lang="en-US"/>
                      <a:pPr/>
                      <a:t>[CELLRANGE]</a:t>
                    </a:fld>
                    <a:endParaRPr lang="en-US" baseline="0"/>
                  </a:p>
                  <a:p>
                    <a:fld id="{166BCD27-B914-4445-B4EA-0BD95ED1DE3D}" type="PERCENTAGE">
                      <a:rPr lang="en-US"/>
                      <a:pPr/>
                      <a:t>[PERCENTAGE]</a:t>
                    </a:fld>
                    <a:endParaRPr lang="en-US"/>
                  </a:p>
                </c:rich>
              </c:tx>
              <c:dLblPos val="bestFit"/>
              <c:showLegendKey val="0"/>
              <c:showVal val="0"/>
              <c:showCatName val="0"/>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63681E1F-0B70-4310-9276-1FCB6C0F4254}" type="CELLRANGE">
                      <a:rPr lang="en-US"/>
                      <a:pPr/>
                      <a:t>[CELLRANGE]</a:t>
                    </a:fld>
                    <a:endParaRPr lang="en-US" baseline="0"/>
                  </a:p>
                  <a:p>
                    <a:fld id="{B4759A27-CFC1-47DC-A9E6-CE889BAC131F}" type="PERCENTAGE">
                      <a:rPr lang="en-US"/>
                      <a:pPr/>
                      <a:t>[PERCENTAGE]</a:t>
                    </a:fld>
                    <a:endParaRPr lang="en-US"/>
                  </a:p>
                </c:rich>
              </c:tx>
              <c:dLblPos val="bestFit"/>
              <c:showLegendKey val="0"/>
              <c:showVal val="0"/>
              <c:showCatName val="0"/>
              <c:showSerName val="0"/>
              <c:showPercent val="1"/>
              <c:showBubbleSize val="0"/>
              <c:separator>
</c:separator>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showDataLabelsRange val="1"/>
              </c:ext>
            </c:extLst>
          </c:dLbls>
          <c:cat>
            <c:strRef>
              <c:f>'PMTCT-MTCT Rates2'!$A$41:$A$42</c:f>
              <c:strCache>
                <c:ptCount val="2"/>
                <c:pt idx="0">
                  <c:v>Perinatal HIV infections (within 6 weeks of birth)</c:v>
                </c:pt>
                <c:pt idx="1">
                  <c:v>Postnatal HIV infections (beyond 6 weeks after birth)</c:v>
                </c:pt>
              </c:strCache>
            </c:strRef>
          </c:cat>
          <c:val>
            <c:numRef>
              <c:f>'PMTCT-MTCT Rates2'!$C$45:$C$46</c:f>
              <c:numCache>
                <c:formatCode>#,##0</c:formatCode>
                <c:ptCount val="2"/>
                <c:pt idx="0">
                  <c:v>34377.933938540009</c:v>
                </c:pt>
                <c:pt idx="1">
                  <c:v>30866.066061459998</c:v>
                </c:pt>
              </c:numCache>
            </c:numRef>
          </c:val>
          <c:extLst>
            <c:ext xmlns:c15="http://schemas.microsoft.com/office/drawing/2012/chart" uri="{02D57815-91ED-43cb-92C2-25804820EDAC}">
              <c15:datalabelsRange>
                <c15:f>'PMTCT-MTCT Rates2'!$C$48:$C$49</c15:f>
                <c15:dlblRangeCache>
                  <c:ptCount val="2"/>
                  <c:pt idx="0">
                    <c:v>34,000</c:v>
                  </c:pt>
                  <c:pt idx="1">
                    <c:v>31,000</c:v>
                  </c:pt>
                </c15:dlblRangeCache>
              </c15:datalabelsRange>
            </c:ext>
          </c:extLst>
        </c:ser>
        <c:dLbls>
          <c:showLegendKey val="0"/>
          <c:showVal val="0"/>
          <c:showCatName val="0"/>
          <c:showSerName val="0"/>
          <c:showPercent val="0"/>
          <c:showBubbleSize val="0"/>
          <c:showLeaderLines val="1"/>
        </c:dLbls>
        <c:firstSliceAng val="0"/>
      </c:pieChart>
      <c:spPr>
        <a:noFill/>
        <a:ln>
          <a:noFill/>
        </a:ln>
        <a:effectLst/>
      </c:spPr>
    </c:plotArea>
    <c:legend>
      <c:legendPos val="t"/>
      <c:layout>
        <c:manualLayout>
          <c:xMode val="edge"/>
          <c:yMode val="edge"/>
          <c:x val="1.5894275128341889E-2"/>
          <c:y val="7.6275749516349342E-2"/>
          <c:w val="0.96828440049644959"/>
          <c:h val="7.0597150499590991E-2"/>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normalizeH="0" baseline="0">
                <a:solidFill>
                  <a:schemeClr val="dk1">
                    <a:lumMod val="50000"/>
                    <a:lumOff val="50000"/>
                  </a:schemeClr>
                </a:solidFill>
                <a:latin typeface="+mj-lt"/>
                <a:ea typeface="+mj-ea"/>
                <a:cs typeface="+mj-cs"/>
              </a:defRPr>
            </a:pPr>
            <a:r>
              <a:rPr lang="en-US" sz="1800"/>
              <a:t>2015</a:t>
            </a:r>
          </a:p>
        </c:rich>
      </c:tx>
      <c:layout/>
      <c:overlay val="0"/>
      <c:spPr>
        <a:noFill/>
        <a:ln>
          <a:noFill/>
        </a:ln>
        <a:effectLst/>
      </c:spPr>
      <c:txPr>
        <a:bodyPr rot="0" spcFirstLastPara="1" vertOverflow="ellipsis" vert="horz" wrap="square" anchor="ctr" anchorCtr="1"/>
        <a:lstStyle/>
        <a:p>
          <a:pPr>
            <a:defRPr sz="132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tx>
            <c:strRef>
              <c:f>'HIV Pop_0-14'!$H$40</c:f>
              <c:strCache>
                <c:ptCount val="1"/>
                <c:pt idx="0">
                  <c:v>HIV Pop (0-14)</c:v>
                </c:pt>
              </c:strCache>
            </c:strRef>
          </c:tx>
          <c:dPt>
            <c:idx val="0"/>
            <c:bubble3D val="0"/>
            <c:spPr>
              <a:solidFill>
                <a:srgbClr val="FF0066"/>
              </a:solidFill>
              <a:ln w="19050">
                <a:solidFill>
                  <a:schemeClr val="lt1"/>
                </a:solidFill>
              </a:ln>
              <a:effectLst/>
            </c:spPr>
          </c:dPt>
          <c:dPt>
            <c:idx val="1"/>
            <c:bubble3D val="0"/>
            <c:spPr>
              <a:solidFill>
                <a:srgbClr val="FFC000"/>
              </a:solidFill>
              <a:ln w="19050">
                <a:solidFill>
                  <a:schemeClr val="lt1"/>
                </a:solidFill>
              </a:ln>
              <a:effectLst/>
            </c:spPr>
          </c:dPt>
          <c:dPt>
            <c:idx val="2"/>
            <c:bubble3D val="0"/>
            <c:spPr>
              <a:solidFill>
                <a:srgbClr val="FF0000"/>
              </a:solidFill>
              <a:ln w="19050">
                <a:solidFill>
                  <a:schemeClr val="lt1"/>
                </a:solidFill>
              </a:ln>
              <a:effectLst/>
            </c:spPr>
          </c:dPt>
          <c:dPt>
            <c:idx val="3"/>
            <c:bubble3D val="0"/>
            <c:spPr>
              <a:solidFill>
                <a:srgbClr val="0070C0"/>
              </a:solidFill>
              <a:ln w="19050">
                <a:solidFill>
                  <a:schemeClr val="lt1"/>
                </a:solidFill>
              </a:ln>
              <a:effectLst/>
            </c:spPr>
          </c:dPt>
          <c:dPt>
            <c:idx val="4"/>
            <c:bubble3D val="0"/>
            <c:spPr>
              <a:solidFill>
                <a:srgbClr val="FFFF00"/>
              </a:solidFill>
              <a:ln w="19050">
                <a:solidFill>
                  <a:schemeClr val="lt1"/>
                </a:solidFill>
              </a:ln>
              <a:effectLst/>
            </c:spPr>
          </c:dPt>
          <c:dPt>
            <c:idx val="5"/>
            <c:bubble3D val="0"/>
            <c:spPr>
              <a:solidFill>
                <a:srgbClr val="F4B084"/>
              </a:solidFill>
              <a:ln w="19050">
                <a:solidFill>
                  <a:schemeClr val="lt1"/>
                </a:solidFill>
              </a:ln>
              <a:effectLst/>
            </c:spPr>
          </c:dPt>
          <c:dPt>
            <c:idx val="6"/>
            <c:bubble3D val="0"/>
            <c:spPr>
              <a:solidFill>
                <a:srgbClr val="00B050"/>
              </a:solidFill>
              <a:ln w="19050">
                <a:solidFill>
                  <a:schemeClr val="lt1"/>
                </a:solidFill>
              </a:ln>
              <a:effectLst/>
            </c:spPr>
          </c:dPt>
          <c:dPt>
            <c:idx val="7"/>
            <c:bubble3D val="0"/>
            <c:spPr>
              <a:solidFill>
                <a:srgbClr val="00B0F0"/>
              </a:solidFill>
              <a:ln w="19050">
                <a:solidFill>
                  <a:schemeClr val="lt1"/>
                </a:solidFill>
              </a:ln>
              <a:effectLst/>
            </c:spPr>
          </c:dPt>
          <c:dPt>
            <c:idx val="8"/>
            <c:bubble3D val="0"/>
            <c:spPr>
              <a:solidFill>
                <a:srgbClr val="CC99FF"/>
              </a:solidFill>
              <a:ln w="19050">
                <a:solidFill>
                  <a:schemeClr val="lt1"/>
                </a:solidFill>
              </a:ln>
              <a:effectLst/>
            </c:spPr>
          </c:dPt>
          <c:dPt>
            <c:idx val="9"/>
            <c:bubble3D val="0"/>
            <c:spPr>
              <a:solidFill>
                <a:srgbClr val="66FFFF"/>
              </a:solidFill>
              <a:ln w="19050">
                <a:solidFill>
                  <a:schemeClr val="lt1"/>
                </a:solidFill>
              </a:ln>
              <a:effectLst/>
            </c:spPr>
          </c:dPt>
          <c:dPt>
            <c:idx val="10"/>
            <c:bubble3D val="0"/>
            <c:spPr>
              <a:solidFill>
                <a:srgbClr val="0070C0"/>
              </a:solidFill>
              <a:ln w="19050">
                <a:solidFill>
                  <a:schemeClr val="lt1"/>
                </a:solidFill>
              </a:ln>
              <a:effectLst/>
            </c:spPr>
          </c:dPt>
          <c:dPt>
            <c:idx val="11"/>
            <c:bubble3D val="0"/>
            <c:spPr>
              <a:solidFill>
                <a:srgbClr val="00B0F0"/>
              </a:solidFill>
              <a:ln w="19050">
                <a:solidFill>
                  <a:schemeClr val="lt1"/>
                </a:solidFill>
              </a:ln>
              <a:effectLst/>
            </c:spPr>
          </c:dPt>
          <c:dPt>
            <c:idx val="12"/>
            <c:bubble3D val="0"/>
            <c:spPr>
              <a:solidFill>
                <a:srgbClr val="FFC000"/>
              </a:solidFill>
              <a:ln w="19050">
                <a:solidFill>
                  <a:schemeClr val="lt1"/>
                </a:solidFill>
              </a:ln>
              <a:effectLst/>
            </c:spPr>
          </c:dPt>
          <c:dPt>
            <c:idx val="13"/>
            <c:bubble3D val="0"/>
            <c:spPr>
              <a:solidFill>
                <a:srgbClr val="00B050"/>
              </a:solidFill>
              <a:ln w="19050">
                <a:solidFill>
                  <a:schemeClr val="lt1"/>
                </a:solidFill>
              </a:ln>
              <a:effectLst/>
            </c:spPr>
          </c:dPt>
          <c:dPt>
            <c:idx val="14"/>
            <c:bubble3D val="0"/>
            <c:spPr>
              <a:solidFill>
                <a:srgbClr val="C00000"/>
              </a:solidFill>
              <a:ln w="19050">
                <a:solidFill>
                  <a:schemeClr val="lt1"/>
                </a:solidFill>
              </a:ln>
              <a:effectLst/>
            </c:spPr>
          </c:dPt>
          <c:dPt>
            <c:idx val="15"/>
            <c:bubble3D val="0"/>
            <c:spPr>
              <a:solidFill>
                <a:srgbClr val="7030A0"/>
              </a:solidFill>
              <a:ln w="19050">
                <a:solidFill>
                  <a:schemeClr val="lt1"/>
                </a:solidFill>
              </a:ln>
              <a:effectLst/>
            </c:spPr>
          </c:dPt>
          <c:dPt>
            <c:idx val="16"/>
            <c:bubble3D val="0"/>
            <c:spPr>
              <a:solidFill>
                <a:srgbClr val="92D050"/>
              </a:solidFill>
              <a:ln w="19050">
                <a:solidFill>
                  <a:schemeClr val="lt1"/>
                </a:solidFill>
              </a:ln>
              <a:effectLst/>
            </c:spPr>
          </c:dPt>
          <c:dPt>
            <c:idx val="17"/>
            <c:bubble3D val="0"/>
            <c:spPr>
              <a:solidFill>
                <a:srgbClr val="FFC000"/>
              </a:solidFill>
              <a:ln w="19050">
                <a:solidFill>
                  <a:schemeClr val="lt1"/>
                </a:solidFill>
              </a:ln>
              <a:effectLst/>
            </c:spPr>
          </c:dPt>
          <c:dPt>
            <c:idx val="18"/>
            <c:bubble3D val="0"/>
            <c:spPr>
              <a:solidFill>
                <a:srgbClr val="FFFF00"/>
              </a:solidFill>
              <a:ln w="19050">
                <a:solidFill>
                  <a:schemeClr val="lt1"/>
                </a:solidFill>
              </a:ln>
              <a:effectLst/>
            </c:spPr>
          </c:dPt>
          <c:dPt>
            <c:idx val="19"/>
            <c:bubble3D val="0"/>
            <c:spPr>
              <a:solidFill>
                <a:srgbClr val="C9C9C9"/>
              </a:solidFill>
              <a:ln w="19050">
                <a:solidFill>
                  <a:schemeClr val="lt1"/>
                </a:solidFill>
              </a:ln>
              <a:effectLst/>
            </c:spPr>
          </c:dPt>
          <c:dPt>
            <c:idx val="20"/>
            <c:bubble3D val="0"/>
            <c:spPr>
              <a:solidFill>
                <a:srgbClr val="969696"/>
              </a:solidFill>
              <a:ln w="19050">
                <a:solidFill>
                  <a:schemeClr val="lt1"/>
                </a:solidFill>
              </a:ln>
              <a:effectLst/>
            </c:spPr>
          </c:dPt>
          <c:dLbls>
            <c:dLbl>
              <c:idx val="0"/>
              <c:layout/>
              <c:tx>
                <c:rich>
                  <a:bodyPr/>
                  <a:lstStyle/>
                  <a:p>
                    <a:fld id="{22E202E4-4473-490E-BAB1-61E5D938051B}" type="CATEGORYNAME">
                      <a:rPr lang="en-US" baseline="0"/>
                      <a:pPr/>
                      <a:t>[CATEGORY NAME]</a:t>
                    </a:fld>
                    <a:r>
                      <a:rPr lang="en-US" baseline="0"/>
                      <a:t> </a:t>
                    </a:r>
                    <a:fld id="{3639D480-F833-414C-B4F8-EB8DF336455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
              <c:layout/>
              <c:tx>
                <c:rich>
                  <a:bodyPr/>
                  <a:lstStyle/>
                  <a:p>
                    <a:fld id="{BCCDAC7C-F035-4892-BE57-36656ACE174A}" type="CELLRANGE">
                      <a:rPr lang="en-US"/>
                      <a:pPr/>
                      <a:t>[CELLRANGE]</a:t>
                    </a:fld>
                    <a:r>
                      <a:rPr lang="en-US" baseline="0"/>
                      <a:t> </a:t>
                    </a:r>
                    <a:fld id="{4569FFFE-FA66-4481-80F0-1739298D28DB}" type="CATEGORYNAME">
                      <a:rPr lang="en-US" baseline="0"/>
                      <a:pPr/>
                      <a:t>[CATEGORY NAME]</a:t>
                    </a:fld>
                    <a:r>
                      <a:rPr lang="en-US" baseline="0"/>
                      <a:t> </a:t>
                    </a:r>
                    <a:fld id="{9A0CAD3F-57BC-4004-9530-BE97FB68728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
              <c:layout/>
              <c:tx>
                <c:rich>
                  <a:bodyPr/>
                  <a:lstStyle/>
                  <a:p>
                    <a:fld id="{FAEDD43B-70CC-4EAA-BBD2-7F3FCC5EFC9A}" type="CELLRANGE">
                      <a:rPr lang="en-US"/>
                      <a:pPr/>
                      <a:t>[CELLRANGE]</a:t>
                    </a:fld>
                    <a:r>
                      <a:rPr lang="en-US" baseline="0"/>
                      <a:t> </a:t>
                    </a:r>
                    <a:fld id="{BBC4DE86-A0F7-407B-B549-F8ED9651B215}" type="CATEGORYNAME">
                      <a:rPr lang="en-US" baseline="0"/>
                      <a:pPr/>
                      <a:t>[CATEGORY NAME]</a:t>
                    </a:fld>
                    <a:r>
                      <a:rPr lang="en-US" baseline="0"/>
                      <a:t> </a:t>
                    </a:r>
                    <a:fld id="{F5F97F3C-A2EC-4E67-A1FA-E7E6AD59EB6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3"/>
              <c:layout/>
              <c:tx>
                <c:rich>
                  <a:bodyPr/>
                  <a:lstStyle/>
                  <a:p>
                    <a:fld id="{52F596F3-ABEE-4D02-B2A6-F0A14E45A957}" type="CELLRANGE">
                      <a:rPr lang="en-US"/>
                      <a:pPr/>
                      <a:t>[CELLRANGE]</a:t>
                    </a:fld>
                    <a:r>
                      <a:rPr lang="en-US" baseline="0"/>
                      <a:t> </a:t>
                    </a:r>
                    <a:fld id="{F97F8E11-487D-4CB4-923C-5B4D1A04A8C6}" type="CATEGORYNAME">
                      <a:rPr lang="en-US" baseline="0"/>
                      <a:pPr/>
                      <a:t>[CATEGORY NAME]</a:t>
                    </a:fld>
                    <a:r>
                      <a:rPr lang="en-US" baseline="0"/>
                      <a:t> </a:t>
                    </a:r>
                    <a:fld id="{97975B25-5A48-4A9F-BBDF-19C6CDF2F6E0}"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4"/>
              <c:layout/>
              <c:tx>
                <c:rich>
                  <a:bodyPr/>
                  <a:lstStyle/>
                  <a:p>
                    <a:fld id="{20CD868C-E124-49C4-930F-02712DE5A6B0}" type="CELLRANGE">
                      <a:rPr lang="en-US"/>
                      <a:pPr/>
                      <a:t>[CELLRANGE]</a:t>
                    </a:fld>
                    <a:r>
                      <a:rPr lang="en-US" baseline="0"/>
                      <a:t> </a:t>
                    </a:r>
                    <a:fld id="{62D215BE-AA9B-4123-9E30-03422A2BBC8B}" type="CATEGORYNAME">
                      <a:rPr lang="en-US" baseline="0"/>
                      <a:pPr/>
                      <a:t>[CATEGORY NAME]</a:t>
                    </a:fld>
                    <a:r>
                      <a:rPr lang="en-US" baseline="0"/>
                      <a:t> </a:t>
                    </a:r>
                    <a:fld id="{65B5F23B-B78C-4E86-B24D-1ECE2384436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5"/>
              <c:layout/>
              <c:tx>
                <c:rich>
                  <a:bodyPr/>
                  <a:lstStyle/>
                  <a:p>
                    <a:fld id="{012BDA9F-D76B-46B7-97F1-3B5E09DA6E3A}" type="CELLRANGE">
                      <a:rPr lang="en-US"/>
                      <a:pPr/>
                      <a:t>[CELLRANGE]</a:t>
                    </a:fld>
                    <a:r>
                      <a:rPr lang="en-US" baseline="0"/>
                      <a:t> </a:t>
                    </a:r>
                    <a:fld id="{FD85347E-5AD7-48D2-A963-98B8D97F87BF}" type="CATEGORYNAME">
                      <a:rPr lang="en-US" baseline="0"/>
                      <a:pPr/>
                      <a:t>[CATEGORY NAME]</a:t>
                    </a:fld>
                    <a:r>
                      <a:rPr lang="en-US" baseline="0"/>
                      <a:t> </a:t>
                    </a:r>
                    <a:fld id="{C8DE31A1-34C0-4D14-942E-728E489EE81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6"/>
              <c:layout/>
              <c:tx>
                <c:rich>
                  <a:bodyPr/>
                  <a:lstStyle/>
                  <a:p>
                    <a:fld id="{5182F90F-A2EB-43DE-9E5E-2E80C1F924C2}" type="CELLRANGE">
                      <a:rPr lang="en-US"/>
                      <a:pPr/>
                      <a:t>[CELLRANGE]</a:t>
                    </a:fld>
                    <a:r>
                      <a:rPr lang="en-US" baseline="0"/>
                      <a:t> </a:t>
                    </a:r>
                    <a:fld id="{9FE4603F-DC57-4156-994F-4E8906DACB43}" type="CATEGORYNAME">
                      <a:rPr lang="en-US" baseline="0"/>
                      <a:pPr/>
                      <a:t>[CATEGORY NAME]</a:t>
                    </a:fld>
                    <a:r>
                      <a:rPr lang="en-US" baseline="0"/>
                      <a:t> </a:t>
                    </a:r>
                    <a:fld id="{D62E7FAA-94B0-4A95-9C6A-9491E854AE5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7"/>
              <c:layout/>
              <c:tx>
                <c:rich>
                  <a:bodyPr/>
                  <a:lstStyle/>
                  <a:p>
                    <a:fld id="{4623860F-B25F-43A9-8B47-579B9CE2DC47}" type="CELLRANGE">
                      <a:rPr lang="en-US"/>
                      <a:pPr/>
                      <a:t>[CELLRANGE]</a:t>
                    </a:fld>
                    <a:r>
                      <a:rPr lang="en-US" baseline="0"/>
                      <a:t> </a:t>
                    </a:r>
                    <a:fld id="{C36BD104-E4D1-4FF4-9756-4C5600A15A9F}" type="CATEGORYNAME">
                      <a:rPr lang="en-US" baseline="0"/>
                      <a:pPr/>
                      <a:t>[CATEGORY NAME]</a:t>
                    </a:fld>
                    <a:r>
                      <a:rPr lang="en-US" baseline="0"/>
                      <a:t> </a:t>
                    </a:r>
                    <a:fld id="{F92BFF91-844E-4463-8ABD-D1CD46B92FAF}"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8"/>
              <c:layout/>
              <c:tx>
                <c:rich>
                  <a:bodyPr/>
                  <a:lstStyle/>
                  <a:p>
                    <a:fld id="{37046C15-A956-4479-B07E-88D9F41319E0}" type="CELLRANGE">
                      <a:rPr lang="en-US"/>
                      <a:pPr/>
                      <a:t>[CELLRANGE]</a:t>
                    </a:fld>
                    <a:r>
                      <a:rPr lang="en-US" baseline="0"/>
                      <a:t> </a:t>
                    </a:r>
                    <a:fld id="{E27FA0BC-C2CF-426C-9D10-081FD5935F34}" type="CATEGORYNAME">
                      <a:rPr lang="en-US" baseline="0"/>
                      <a:pPr/>
                      <a:t>[CATEGORY NAME]</a:t>
                    </a:fld>
                    <a:r>
                      <a:rPr lang="en-US" baseline="0"/>
                      <a:t> </a:t>
                    </a:r>
                    <a:fld id="{E2BD1299-23B9-4903-9ACD-03834829362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9"/>
              <c:layout/>
              <c:tx>
                <c:rich>
                  <a:bodyPr/>
                  <a:lstStyle/>
                  <a:p>
                    <a:fld id="{2254BA4E-B268-4A92-AE2E-E869AB13321A}" type="CELLRANGE">
                      <a:rPr lang="en-US"/>
                      <a:pPr/>
                      <a:t>[CELLRANGE]</a:t>
                    </a:fld>
                    <a:r>
                      <a:rPr lang="en-US" baseline="0"/>
                      <a:t> </a:t>
                    </a:r>
                    <a:fld id="{ADF760B3-9337-41F8-B05B-FFB03D4FC8B7}" type="CATEGORYNAME">
                      <a:rPr lang="en-US" baseline="0"/>
                      <a:pPr/>
                      <a:t>[CATEGORY NAME]</a:t>
                    </a:fld>
                    <a:r>
                      <a:rPr lang="en-US" baseline="0"/>
                      <a:t> </a:t>
                    </a:r>
                    <a:fld id="{FE02C44B-4AC7-4F38-AA94-0B068C244B28}"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0"/>
              <c:layout>
                <c:manualLayout>
                  <c:x val="1.0903278881184628E-2"/>
                  <c:y val="-5.3083675545340823E-3"/>
                </c:manualLayout>
              </c:layout>
              <c:tx>
                <c:rich>
                  <a:bodyPr/>
                  <a:lstStyle/>
                  <a:p>
                    <a:fld id="{021FFFA4-AE89-479E-A783-8C64B9656F4F}" type="CELLRANGE">
                      <a:rPr lang="en-US" baseline="0"/>
                      <a:pPr/>
                      <a:t>[CELLRANGE]</a:t>
                    </a:fld>
                    <a:r>
                      <a:rPr lang="en-US" baseline="0"/>
                      <a:t> </a:t>
                    </a:r>
                    <a:fld id="{AE311CDB-63F1-4789-AD62-73DE57604637}" type="CATEGORYNAME">
                      <a:rPr lang="en-US" baseline="0"/>
                      <a:pPr/>
                      <a:t>[CATEGORY NAME]</a:t>
                    </a:fld>
                    <a:r>
                      <a:rPr lang="en-US" baseline="0"/>
                      <a:t> </a:t>
                    </a:r>
                    <a:fld id="{C1355D02-D5A9-41D8-BB54-B1A2414F7D26}"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1"/>
                </c:ext>
              </c:extLst>
            </c:dLbl>
            <c:dLbl>
              <c:idx val="11"/>
              <c:layout/>
              <c:tx>
                <c:rich>
                  <a:bodyPr/>
                  <a:lstStyle/>
                  <a:p>
                    <a:fld id="{05341521-444E-4955-B89D-FAC96E86BBFE}" type="CELLRANGE">
                      <a:rPr lang="en-US"/>
                      <a:pPr/>
                      <a:t>[CELLRANGE]</a:t>
                    </a:fld>
                    <a:r>
                      <a:rPr lang="en-US" baseline="0"/>
                      <a:t> </a:t>
                    </a:r>
                    <a:fld id="{739311C2-18A0-4322-8AF2-0CD3FF74BC89}" type="CATEGORYNAME">
                      <a:rPr lang="en-US" baseline="0"/>
                      <a:pPr/>
                      <a:t>[CATEGORY NAME]</a:t>
                    </a:fld>
                    <a:r>
                      <a:rPr lang="en-US" baseline="0"/>
                      <a:t> </a:t>
                    </a:r>
                    <a:fld id="{BA68DA3B-D0E7-45AC-AC51-F2031816412A}"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2"/>
              <c:layout/>
              <c:tx>
                <c:rich>
                  <a:bodyPr/>
                  <a:lstStyle/>
                  <a:p>
                    <a:fld id="{7C7D1D32-7036-446F-B133-56177184F6F3}" type="CELLRANGE">
                      <a:rPr lang="en-US"/>
                      <a:pPr/>
                      <a:t>[CELLRANGE]</a:t>
                    </a:fld>
                    <a:r>
                      <a:rPr lang="en-US" baseline="0"/>
                      <a:t> </a:t>
                    </a:r>
                    <a:fld id="{C7609286-B158-4926-A2F8-23CC5EC13BB5}" type="CATEGORYNAME">
                      <a:rPr lang="en-US" baseline="0"/>
                      <a:pPr/>
                      <a:t>[CATEGORY NAME]</a:t>
                    </a:fld>
                    <a:r>
                      <a:rPr lang="en-US" baseline="0"/>
                      <a:t> </a:t>
                    </a:r>
                    <a:fld id="{FC5AC0CD-CA7D-4518-A08B-62DB6BC3858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3"/>
              <c:layout/>
              <c:tx>
                <c:rich>
                  <a:bodyPr/>
                  <a:lstStyle/>
                  <a:p>
                    <a:fld id="{EF664F47-7970-4D7E-AF07-26A9CF5FBF1F}" type="CELLRANGE">
                      <a:rPr lang="en-US"/>
                      <a:pPr/>
                      <a:t>[CELLRANGE]</a:t>
                    </a:fld>
                    <a:r>
                      <a:rPr lang="en-US" baseline="0"/>
                      <a:t> </a:t>
                    </a:r>
                    <a:fld id="{2B521567-76FC-4EB8-B69B-EBD406A157E8}" type="CATEGORYNAME">
                      <a:rPr lang="en-US" baseline="0"/>
                      <a:pPr/>
                      <a:t>[CATEGORY NAME]</a:t>
                    </a:fld>
                    <a:r>
                      <a:rPr lang="en-US" baseline="0"/>
                      <a:t> </a:t>
                    </a:r>
                    <a:fld id="{EF8E402D-14C8-413E-9985-DFC783ADD7D2}"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4"/>
              <c:layout/>
              <c:tx>
                <c:rich>
                  <a:bodyPr/>
                  <a:lstStyle/>
                  <a:p>
                    <a:fld id="{937F7658-1F79-441B-B6AE-667C0532CB30}" type="CELLRANGE">
                      <a:rPr lang="en-US"/>
                      <a:pPr/>
                      <a:t>[CELLRANGE]</a:t>
                    </a:fld>
                    <a:r>
                      <a:rPr lang="en-US" baseline="0"/>
                      <a:t> </a:t>
                    </a:r>
                    <a:fld id="{E190E307-680C-44F0-9F00-41921DC5CFCC}" type="CATEGORYNAME">
                      <a:rPr lang="en-US" baseline="0"/>
                      <a:pPr/>
                      <a:t>[CATEGORY NAME]</a:t>
                    </a:fld>
                    <a:r>
                      <a:rPr lang="en-US" baseline="0"/>
                      <a:t> </a:t>
                    </a:r>
                    <a:fld id="{99AD6311-663B-4A1C-8BBD-2BB1543DB634}"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5"/>
              <c:layout/>
              <c:tx>
                <c:rich>
                  <a:bodyPr/>
                  <a:lstStyle/>
                  <a:p>
                    <a:fld id="{3217D41C-3CA0-432C-A05C-C624C028F77E}" type="CELLRANGE">
                      <a:rPr lang="en-US"/>
                      <a:pPr/>
                      <a:t>[CELLRANGE]</a:t>
                    </a:fld>
                    <a:r>
                      <a:rPr lang="en-US" baseline="0"/>
                      <a:t> </a:t>
                    </a:r>
                    <a:fld id="{5CE3F5B7-2AD0-4F1B-9216-431418A40EC1}" type="CATEGORYNAME">
                      <a:rPr lang="en-US" baseline="0"/>
                      <a:pPr/>
                      <a:t>[CATEGORY NAME]</a:t>
                    </a:fld>
                    <a:r>
                      <a:rPr lang="en-US" baseline="0"/>
                      <a:t> </a:t>
                    </a:r>
                    <a:fld id="{14B38F79-AC41-4034-BA8D-B317B873BF71}"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6"/>
              <c:layout/>
              <c:tx>
                <c:rich>
                  <a:bodyPr/>
                  <a:lstStyle/>
                  <a:p>
                    <a:fld id="{970FCBE1-FAC4-4F20-91C5-8F727D7CDF59}" type="CELLRANGE">
                      <a:rPr lang="en-US"/>
                      <a:pPr/>
                      <a:t>[CELLRANGE]</a:t>
                    </a:fld>
                    <a:r>
                      <a:rPr lang="en-US" baseline="0"/>
                      <a:t> </a:t>
                    </a:r>
                    <a:fld id="{9657F587-0176-49AF-8054-173AAC70F635}" type="CATEGORYNAME">
                      <a:rPr lang="en-US" baseline="0"/>
                      <a:pPr/>
                      <a:t>[CATEGORY NAME]</a:t>
                    </a:fld>
                    <a:r>
                      <a:rPr lang="en-US" baseline="0"/>
                      <a:t> </a:t>
                    </a:r>
                    <a:fld id="{4A39EAAA-2B99-4D7E-AB80-8860F80E6253}"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7"/>
              <c:layout/>
              <c:tx>
                <c:rich>
                  <a:bodyPr/>
                  <a:lstStyle/>
                  <a:p>
                    <a:fld id="{4BAA2787-FF4F-4B34-BFBB-D5875FFD086E}" type="CELLRANGE">
                      <a:rPr lang="en-US"/>
                      <a:pPr/>
                      <a:t>[CELLRANGE]</a:t>
                    </a:fld>
                    <a:r>
                      <a:rPr lang="en-US" baseline="0"/>
                      <a:t> </a:t>
                    </a:r>
                    <a:fld id="{C8A01F8A-33DB-4DB9-BA03-07570AE84EC2}" type="CATEGORYNAME">
                      <a:rPr lang="en-US" baseline="0"/>
                      <a:pPr/>
                      <a:t>[CATEGORY NAME]</a:t>
                    </a:fld>
                    <a:r>
                      <a:rPr lang="en-US" baseline="0"/>
                      <a:t> </a:t>
                    </a:r>
                    <a:fld id="{BC86FA4F-598E-42F8-BBC5-FF4F5E4B3897}"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8"/>
              <c:layout/>
              <c:tx>
                <c:rich>
                  <a:bodyPr/>
                  <a:lstStyle/>
                  <a:p>
                    <a:fld id="{D3236552-BD93-4AAF-849A-25B07CBF7E64}" type="CELLRANGE">
                      <a:rPr lang="en-US"/>
                      <a:pPr/>
                      <a:t>[CELLRANGE]</a:t>
                    </a:fld>
                    <a:r>
                      <a:rPr lang="en-US" baseline="0"/>
                      <a:t> </a:t>
                    </a:r>
                    <a:fld id="{B5BECA1C-700B-46E9-BAFD-3BDD86D0AEEC}" type="CATEGORYNAME">
                      <a:rPr lang="en-US" baseline="0"/>
                      <a:pPr/>
                      <a:t>[CATEGORY NAME]</a:t>
                    </a:fld>
                    <a:r>
                      <a:rPr lang="en-US" baseline="0"/>
                      <a:t> </a:t>
                    </a:r>
                    <a:fld id="{2636FBFF-3078-43AF-B7EB-1FD8ED18CC5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19"/>
              <c:layout/>
              <c:tx>
                <c:rich>
                  <a:bodyPr/>
                  <a:lstStyle/>
                  <a:p>
                    <a:fld id="{09803ABD-C988-4802-AE64-16AB3B887A9F}" type="CELLRANGE">
                      <a:rPr lang="en-US"/>
                      <a:pPr/>
                      <a:t>[CELLRANGE]</a:t>
                    </a:fld>
                    <a:r>
                      <a:rPr lang="en-US" baseline="0"/>
                      <a:t> </a:t>
                    </a:r>
                    <a:fld id="{A81EE4A6-09FB-4967-A8F1-903C50205801}" type="CATEGORYNAME">
                      <a:rPr lang="en-US" baseline="0"/>
                      <a:pPr/>
                      <a:t>[CATEGORY NAME]</a:t>
                    </a:fld>
                    <a:r>
                      <a:rPr lang="en-US" baseline="0"/>
                      <a:t> </a:t>
                    </a:r>
                    <a:fld id="{AD1BE2C0-231D-4A7E-BE4F-DF183509C015}"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dLbl>
              <c:idx val="20"/>
              <c:layout/>
              <c:tx>
                <c:rich>
                  <a:bodyPr/>
                  <a:lstStyle/>
                  <a:p>
                    <a:fld id="{860C54F7-1536-416F-AE69-28AFAC63A947}" type="CELLRANGE">
                      <a:rPr lang="en-US"/>
                      <a:pPr/>
                      <a:t>[CELLRANGE]</a:t>
                    </a:fld>
                    <a:r>
                      <a:rPr lang="en-US" baseline="0"/>
                      <a:t> </a:t>
                    </a:r>
                    <a:fld id="{40750EBF-A0CB-498D-8EB5-7A4C6A649209}" type="CATEGORYNAME">
                      <a:rPr lang="en-US" baseline="0"/>
                      <a:pPr/>
                      <a:t>[CATEGORY NAME]</a:t>
                    </a:fld>
                    <a:r>
                      <a:rPr lang="en-US" baseline="0"/>
                      <a:t> </a:t>
                    </a:r>
                    <a:fld id="{914CFF27-EBD1-46A5-93BD-58A0243631C9}" type="PERCENTAGE">
                      <a:rPr lang="en-US" baseline="0"/>
                      <a:pPr/>
                      <a:t>[PERCENTAGE]</a:t>
                    </a:fld>
                    <a:endParaRPr 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eparator> </c:separator>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15:showDataLabelsRange val="1"/>
              </c:ext>
            </c:extLst>
          </c:dLbls>
          <c:cat>
            <c:strRef>
              <c:f>'HIV Pop_0-14'!$G$41:$G$61</c:f>
              <c:strCache>
                <c:ptCount val="21"/>
                <c:pt idx="0">
                  <c:v>Nigeria</c:v>
                </c:pt>
                <c:pt idx="1">
                  <c:v>South Africa</c:v>
                </c:pt>
                <c:pt idx="2">
                  <c:v>India</c:v>
                </c:pt>
                <c:pt idx="3">
                  <c:v>Mozambique</c:v>
                </c:pt>
                <c:pt idx="4">
                  <c:v>Kenya</c:v>
                </c:pt>
                <c:pt idx="5">
                  <c:v>Uganda</c:v>
                </c:pt>
                <c:pt idx="6">
                  <c:v>United Republic of Tanzania</c:v>
                </c:pt>
                <c:pt idx="7">
                  <c:v>Zambia</c:v>
                </c:pt>
                <c:pt idx="8">
                  <c:v>Malawi</c:v>
                </c:pt>
                <c:pt idx="9">
                  <c:v>Zimbabwe</c:v>
                </c:pt>
                <c:pt idx="10">
                  <c:v>Ethiopia</c:v>
                </c:pt>
                <c:pt idx="11">
                  <c:v>Democratic Republic of the Congo</c:v>
                </c:pt>
                <c:pt idx="12">
                  <c:v>Cameroon</c:v>
                </c:pt>
                <c:pt idx="13">
                  <c:v>Côte d’Ivoire</c:v>
                </c:pt>
                <c:pt idx="14">
                  <c:v>Angola</c:v>
                </c:pt>
                <c:pt idx="15">
                  <c:v>Ghana</c:v>
                </c:pt>
                <c:pt idx="16">
                  <c:v>Chad</c:v>
                </c:pt>
                <c:pt idx="17">
                  <c:v>Indonesia</c:v>
                </c:pt>
                <c:pt idx="18">
                  <c:v>South Sudan</c:v>
                </c:pt>
                <c:pt idx="19">
                  <c:v>Lesotho</c:v>
                </c:pt>
                <c:pt idx="20">
                  <c:v>Rest of world</c:v>
                </c:pt>
              </c:strCache>
            </c:strRef>
          </c:cat>
          <c:val>
            <c:numRef>
              <c:f>'HIV Pop_0-14'!$H$41:$H$61</c:f>
              <c:numCache>
                <c:formatCode>General</c:formatCode>
                <c:ptCount val="21"/>
                <c:pt idx="0">
                  <c:v>260707</c:v>
                </c:pt>
                <c:pt idx="1">
                  <c:v>235192</c:v>
                </c:pt>
                <c:pt idx="2">
                  <c:v>139003</c:v>
                </c:pt>
                <c:pt idx="3">
                  <c:v>112593</c:v>
                </c:pt>
                <c:pt idx="4">
                  <c:v>98140</c:v>
                </c:pt>
                <c:pt idx="5">
                  <c:v>95637</c:v>
                </c:pt>
                <c:pt idx="6">
                  <c:v>91353</c:v>
                </c:pt>
                <c:pt idx="7">
                  <c:v>85420</c:v>
                </c:pt>
                <c:pt idx="8">
                  <c:v>83727</c:v>
                </c:pt>
                <c:pt idx="9">
                  <c:v>76693</c:v>
                </c:pt>
                <c:pt idx="10">
                  <c:v>67033</c:v>
                </c:pt>
                <c:pt idx="11">
                  <c:v>41954</c:v>
                </c:pt>
                <c:pt idx="12">
                  <c:v>38726</c:v>
                </c:pt>
                <c:pt idx="13">
                  <c:v>28992</c:v>
                </c:pt>
                <c:pt idx="14">
                  <c:v>25343</c:v>
                </c:pt>
                <c:pt idx="15">
                  <c:v>18577</c:v>
                </c:pt>
                <c:pt idx="16">
                  <c:v>17746</c:v>
                </c:pt>
                <c:pt idx="17">
                  <c:v>17268</c:v>
                </c:pt>
                <c:pt idx="18">
                  <c:v>14051</c:v>
                </c:pt>
                <c:pt idx="19">
                  <c:v>13262</c:v>
                </c:pt>
                <c:pt idx="20">
                  <c:v>231564.85070000001</c:v>
                </c:pt>
              </c:numCache>
            </c:numRef>
          </c:val>
          <c:extLst>
            <c:ext xmlns:c15="http://schemas.microsoft.com/office/drawing/2012/chart" uri="{02D57815-91ED-43cb-92C2-25804820EDAC}">
              <c15:datalabelsRange>
                <c15:f>'HIV Pop_0-14'!$I$41:$I$61</c15:f>
                <c15:dlblRangeCache>
                  <c:ptCount val="21"/>
                  <c:pt idx="0">
                    <c:v> 260,000 </c:v>
                  </c:pt>
                  <c:pt idx="1">
                    <c:v> 240,000 </c:v>
                  </c:pt>
                  <c:pt idx="3">
                    <c:v> 110,000 </c:v>
                  </c:pt>
                  <c:pt idx="4">
                    <c:v> 98,000 </c:v>
                  </c:pt>
                  <c:pt idx="5">
                    <c:v> 96,000 </c:v>
                  </c:pt>
                  <c:pt idx="6">
                    <c:v> 91,000 </c:v>
                  </c:pt>
                  <c:pt idx="7">
                    <c:v> 85,000 </c:v>
                  </c:pt>
                  <c:pt idx="8">
                    <c:v> 84,000 </c:v>
                  </c:pt>
                  <c:pt idx="9">
                    <c:v> 77,000 </c:v>
                  </c:pt>
                  <c:pt idx="11">
                    <c:v> 42,000 </c:v>
                  </c:pt>
                  <c:pt idx="12">
                    <c:v> 39,000 </c:v>
                  </c:pt>
                  <c:pt idx="13">
                    <c:v> 29,000 </c:v>
                  </c:pt>
                  <c:pt idx="14">
                    <c:v> 25,000 </c:v>
                  </c:pt>
                  <c:pt idx="15">
                    <c:v> 19,000 </c:v>
                  </c:pt>
                  <c:pt idx="16">
                    <c:v> 18,000 </c:v>
                  </c:pt>
                  <c:pt idx="17">
                    <c:v> 17,000 </c:v>
                  </c:pt>
                  <c:pt idx="18">
                    <c:v> 14,000 </c:v>
                  </c:pt>
                  <c:pt idx="19">
                    <c:v> 13,000 </c:v>
                  </c:pt>
                  <c:pt idx="20">
                    <c:v> 230,000 </c:v>
                  </c:pt>
                </c15:dlblRangeCache>
              </c15:datalabelsRange>
            </c:ext>
          </c:extLst>
        </c:ser>
        <c:ser>
          <c:idx val="1"/>
          <c:order val="1"/>
          <c:tx>
            <c:strRef>
              <c:f>'HIV Pop_0-14'!$H$40</c:f>
              <c:strCache>
                <c:ptCount val="1"/>
                <c:pt idx="0">
                  <c:v>HIV Pop (0-14)</c:v>
                </c:pt>
              </c:strCache>
            </c:strRef>
          </c:tx>
          <c:dPt>
            <c:idx val="0"/>
            <c:bubble3D val="0"/>
            <c:spPr>
              <a:solidFill>
                <a:srgbClr val="FF0066"/>
              </a:solidFill>
              <a:ln w="19050">
                <a:solidFill>
                  <a:schemeClr val="lt1"/>
                </a:solidFill>
              </a:ln>
              <a:effectLst/>
            </c:spPr>
          </c:dPt>
          <c:dPt>
            <c:idx val="1"/>
            <c:bubble3D val="0"/>
            <c:spPr>
              <a:solidFill>
                <a:srgbClr val="FFC000"/>
              </a:solidFill>
              <a:ln w="19050">
                <a:solidFill>
                  <a:schemeClr val="lt1"/>
                </a:solidFill>
              </a:ln>
              <a:effectLst/>
            </c:spPr>
          </c:dPt>
          <c:dPt>
            <c:idx val="2"/>
            <c:bubble3D val="0"/>
            <c:spPr>
              <a:solidFill>
                <a:srgbClr val="FF0000"/>
              </a:solidFill>
              <a:ln w="19050">
                <a:solidFill>
                  <a:schemeClr val="lt1"/>
                </a:solidFill>
              </a:ln>
              <a:effectLst/>
            </c:spPr>
          </c:dPt>
          <c:dPt>
            <c:idx val="3"/>
            <c:bubble3D val="0"/>
            <c:spPr>
              <a:solidFill>
                <a:srgbClr val="0070C0"/>
              </a:solidFill>
              <a:ln w="19050">
                <a:solidFill>
                  <a:schemeClr val="lt1"/>
                </a:solidFill>
              </a:ln>
              <a:effectLst/>
            </c:spPr>
          </c:dPt>
          <c:dPt>
            <c:idx val="4"/>
            <c:bubble3D val="0"/>
            <c:spPr>
              <a:solidFill>
                <a:srgbClr val="FFFF00"/>
              </a:solidFill>
              <a:ln w="19050">
                <a:solidFill>
                  <a:schemeClr val="lt1"/>
                </a:solidFill>
              </a:ln>
              <a:effectLst/>
            </c:spPr>
          </c:dPt>
          <c:dPt>
            <c:idx val="5"/>
            <c:bubble3D val="0"/>
            <c:spPr>
              <a:solidFill>
                <a:srgbClr val="F4B084"/>
              </a:solidFill>
              <a:ln w="19050">
                <a:solidFill>
                  <a:schemeClr val="lt1"/>
                </a:solidFill>
              </a:ln>
              <a:effectLst/>
            </c:spPr>
          </c:dPt>
          <c:dPt>
            <c:idx val="6"/>
            <c:bubble3D val="0"/>
            <c:spPr>
              <a:solidFill>
                <a:srgbClr val="00B050"/>
              </a:solidFill>
              <a:ln w="19050">
                <a:solidFill>
                  <a:schemeClr val="lt1"/>
                </a:solidFill>
              </a:ln>
              <a:effectLst/>
            </c:spPr>
          </c:dPt>
          <c:dPt>
            <c:idx val="7"/>
            <c:bubble3D val="0"/>
            <c:spPr>
              <a:solidFill>
                <a:srgbClr val="00B0F0"/>
              </a:solidFill>
              <a:ln w="19050">
                <a:solidFill>
                  <a:schemeClr val="lt1"/>
                </a:solidFill>
              </a:ln>
              <a:effectLst/>
            </c:spPr>
          </c:dPt>
          <c:dPt>
            <c:idx val="8"/>
            <c:bubble3D val="0"/>
            <c:spPr>
              <a:solidFill>
                <a:srgbClr val="CC99FF"/>
              </a:solidFill>
              <a:ln w="19050">
                <a:solidFill>
                  <a:schemeClr val="lt1"/>
                </a:solidFill>
              </a:ln>
              <a:effectLst/>
            </c:spPr>
          </c:dPt>
          <c:dPt>
            <c:idx val="9"/>
            <c:bubble3D val="0"/>
            <c:spPr>
              <a:solidFill>
                <a:srgbClr val="66FFFF"/>
              </a:solidFill>
              <a:ln w="19050">
                <a:solidFill>
                  <a:schemeClr val="lt1"/>
                </a:solidFill>
              </a:ln>
              <a:effectLst/>
            </c:spPr>
          </c:dPt>
          <c:dPt>
            <c:idx val="10"/>
            <c:bubble3D val="0"/>
            <c:spPr>
              <a:solidFill>
                <a:srgbClr val="0070C0"/>
              </a:solidFill>
              <a:ln w="19050">
                <a:solidFill>
                  <a:schemeClr val="lt1"/>
                </a:solidFill>
              </a:ln>
              <a:effectLst/>
            </c:spPr>
          </c:dPt>
          <c:dPt>
            <c:idx val="11"/>
            <c:bubble3D val="0"/>
            <c:spPr>
              <a:solidFill>
                <a:srgbClr val="00B0F0"/>
              </a:solidFill>
              <a:ln w="19050">
                <a:solidFill>
                  <a:schemeClr val="lt1"/>
                </a:solidFill>
              </a:ln>
              <a:effectLst/>
            </c:spPr>
          </c:dPt>
          <c:dPt>
            <c:idx val="12"/>
            <c:bubble3D val="0"/>
            <c:spPr>
              <a:solidFill>
                <a:srgbClr val="FFC000"/>
              </a:solidFill>
              <a:ln w="19050">
                <a:solidFill>
                  <a:schemeClr val="lt1"/>
                </a:solidFill>
              </a:ln>
              <a:effectLst/>
            </c:spPr>
          </c:dPt>
          <c:dPt>
            <c:idx val="13"/>
            <c:bubble3D val="0"/>
            <c:spPr>
              <a:solidFill>
                <a:srgbClr val="00B050"/>
              </a:solidFill>
              <a:ln w="19050">
                <a:solidFill>
                  <a:schemeClr val="lt1"/>
                </a:solidFill>
              </a:ln>
              <a:effectLst/>
            </c:spPr>
          </c:dPt>
          <c:dPt>
            <c:idx val="14"/>
            <c:bubble3D val="0"/>
            <c:spPr>
              <a:solidFill>
                <a:srgbClr val="C00000"/>
              </a:solidFill>
              <a:ln w="19050">
                <a:solidFill>
                  <a:schemeClr val="lt1"/>
                </a:solidFill>
              </a:ln>
              <a:effectLst/>
            </c:spPr>
          </c:dPt>
          <c:dPt>
            <c:idx val="15"/>
            <c:bubble3D val="0"/>
            <c:spPr>
              <a:solidFill>
                <a:srgbClr val="7030A0"/>
              </a:solidFill>
              <a:ln w="19050">
                <a:solidFill>
                  <a:schemeClr val="lt1"/>
                </a:solidFill>
              </a:ln>
              <a:effectLst/>
            </c:spPr>
          </c:dPt>
          <c:dPt>
            <c:idx val="16"/>
            <c:bubble3D val="0"/>
            <c:spPr>
              <a:solidFill>
                <a:srgbClr val="92D050"/>
              </a:solidFill>
              <a:ln w="19050">
                <a:solidFill>
                  <a:schemeClr val="lt1"/>
                </a:solidFill>
              </a:ln>
              <a:effectLst/>
            </c:spPr>
          </c:dPt>
          <c:dPt>
            <c:idx val="17"/>
            <c:bubble3D val="0"/>
            <c:spPr>
              <a:solidFill>
                <a:srgbClr val="FFC000"/>
              </a:solidFill>
              <a:ln w="19050">
                <a:solidFill>
                  <a:schemeClr val="lt1"/>
                </a:solidFill>
              </a:ln>
              <a:effectLst/>
            </c:spPr>
          </c:dPt>
          <c:dPt>
            <c:idx val="18"/>
            <c:bubble3D val="0"/>
            <c:spPr>
              <a:solidFill>
                <a:srgbClr val="FFFF00"/>
              </a:solidFill>
              <a:ln w="19050">
                <a:solidFill>
                  <a:schemeClr val="lt1"/>
                </a:solidFill>
              </a:ln>
              <a:effectLst/>
            </c:spPr>
          </c:dPt>
          <c:dPt>
            <c:idx val="19"/>
            <c:bubble3D val="0"/>
            <c:spPr>
              <a:solidFill>
                <a:srgbClr val="C9C9C9"/>
              </a:solidFill>
              <a:ln w="19050">
                <a:solidFill>
                  <a:schemeClr val="lt1"/>
                </a:solidFill>
              </a:ln>
              <a:effectLst/>
            </c:spPr>
          </c:dPt>
          <c:dPt>
            <c:idx val="20"/>
            <c:bubble3D val="0"/>
            <c:spPr>
              <a:solidFill>
                <a:srgbClr val="969696"/>
              </a:solidFill>
              <a:ln w="19050">
                <a:solidFill>
                  <a:schemeClr val="lt1"/>
                </a:solidFill>
              </a:ln>
              <a:effectLst/>
            </c:spPr>
          </c:dPt>
          <c:dLbls>
            <c:dLbl>
              <c:idx val="0"/>
              <c:tx>
                <c:rich>
                  <a:bodyPr/>
                  <a:lstStyle/>
                  <a:p>
                    <a:fld id="{F65F4C83-20B6-47AF-A9FC-FFAE2FBEBB6D}" type="CATEGORYNAME">
                      <a:rPr lang="en-US"/>
                      <a:pPr/>
                      <a:t>[CATEGORY NAME]</a:t>
                    </a:fld>
                    <a:r>
                      <a:rPr lang="en-US" baseline="0"/>
                      <a:t> 250,000 </a:t>
                    </a:r>
                    <a:fld id="{AAF18434-57FD-408F-A979-D985B7151E7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
              <c:tx>
                <c:rich>
                  <a:bodyPr/>
                  <a:lstStyle/>
                  <a:p>
                    <a:fld id="{333A4F06-E1A5-469A-9681-727DEFA6EF07}" type="CATEGORYNAME">
                      <a:rPr lang="en-US"/>
                      <a:pPr/>
                      <a:t>[CATEGORY NAME]</a:t>
                    </a:fld>
                    <a:r>
                      <a:rPr lang="en-US" baseline="0"/>
                      <a:t> 200,000 </a:t>
                    </a:r>
                    <a:fld id="{62E3BC9C-2C75-426F-87CA-39A53D262B9D}"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2"/>
              <c:tx>
                <c:rich>
                  <a:bodyPr/>
                  <a:lstStyle/>
                  <a:p>
                    <a:fld id="{31F1F60A-7567-4308-BA5E-F06BB50056AC}" type="CATEGORYNAME">
                      <a:rPr lang="en-US"/>
                      <a:pPr/>
                      <a:t>[CATEGORY NAME]</a:t>
                    </a:fld>
                    <a:r>
                      <a:rPr lang="en-US" baseline="0"/>
                      <a:t> 160,000 </a:t>
                    </a:r>
                    <a:fld id="{FB865EB1-54D9-438A-82BF-D7CE66CE8C9D}"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3"/>
              <c:tx>
                <c:rich>
                  <a:bodyPr/>
                  <a:lstStyle/>
                  <a:p>
                    <a:fld id="{7B9BC077-3093-434C-9A0D-0A8C01E3FB50}" type="CATEGORYNAME">
                      <a:rPr lang="en-US"/>
                      <a:pPr/>
                      <a:t>[CATEGORY NAME]</a:t>
                    </a:fld>
                    <a:r>
                      <a:rPr lang="en-US" baseline="0"/>
                      <a:t> </a:t>
                    </a:r>
                    <a:fld id="{868D5822-D6BF-4D70-8F30-B5A576F1993F}"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4"/>
              <c:tx>
                <c:rich>
                  <a:bodyPr/>
                  <a:lstStyle/>
                  <a:p>
                    <a:fld id="{1DF0E140-67F9-4B50-9217-0012353E4D74}" type="CATEGORYNAME">
                      <a:rPr lang="en-US"/>
                      <a:pPr/>
                      <a:t>[CATEGORY NAME]</a:t>
                    </a:fld>
                    <a:r>
                      <a:rPr lang="en-US" baseline="0"/>
                      <a:t> 120,000 </a:t>
                    </a:r>
                    <a:fld id="{02BAE412-64D0-4000-9996-D6C84CF6F9A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5"/>
              <c:tx>
                <c:rich>
                  <a:bodyPr/>
                  <a:lstStyle/>
                  <a:p>
                    <a:fld id="{BB836179-C676-443A-9980-873C6A95F942}" type="CATEGORYNAME">
                      <a:rPr lang="en-US"/>
                      <a:pPr/>
                      <a:t>[CATEGORY NAME]</a:t>
                    </a:fld>
                    <a:r>
                      <a:rPr lang="en-US"/>
                      <a:t> </a:t>
                    </a:r>
                  </a:p>
                  <a:p>
                    <a:r>
                      <a:rPr lang="en-US"/>
                      <a:t>110,000</a:t>
                    </a:r>
                    <a:r>
                      <a:rPr lang="en-US" baseline="0"/>
                      <a:t> </a:t>
                    </a:r>
                    <a:fld id="{D607BEDF-B2FF-4EF2-8346-D2180203DDA6}"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6"/>
              <c:tx>
                <c:rich>
                  <a:bodyPr/>
                  <a:lstStyle/>
                  <a:p>
                    <a:fld id="{0C7CF084-2F63-44BB-93CA-C5FEA7204057}" type="CATEGORYNAME">
                      <a:rPr lang="en-US"/>
                      <a:pPr/>
                      <a:t>[CATEGORY NAME]</a:t>
                    </a:fld>
                    <a:r>
                      <a:rPr lang="en-US" baseline="0"/>
                      <a:t> 110,000 </a:t>
                    </a:r>
                    <a:fld id="{2882EE9F-1A30-478C-A744-1DECB3160BE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7"/>
              <c:tx>
                <c:rich>
                  <a:bodyPr/>
                  <a:lstStyle/>
                  <a:p>
                    <a:fld id="{0A04524F-606C-485A-AE96-9D56CAC5D3F2}" type="CATEGORYNAME">
                      <a:rPr lang="en-US"/>
                      <a:pPr/>
                      <a:t>[CATEGORY NAME]</a:t>
                    </a:fld>
                    <a:r>
                      <a:rPr lang="en-US" baseline="0"/>
                      <a:t> 100,000 </a:t>
                    </a:r>
                    <a:fld id="{FFA3A762-E604-4967-85C8-3DE93FBBDA4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8"/>
              <c:tx>
                <c:rich>
                  <a:bodyPr/>
                  <a:lstStyle/>
                  <a:p>
                    <a:fld id="{0B7479DA-8138-4E43-84AD-5819FE3DC87B}" type="CATEGORYNAME">
                      <a:rPr lang="en-US"/>
                      <a:pPr/>
                      <a:t>[CATEGORY NAME]</a:t>
                    </a:fld>
                    <a:r>
                      <a:rPr lang="en-US" baseline="0"/>
                      <a:t> 98,000 </a:t>
                    </a:r>
                    <a:fld id="{98A53B92-2642-490C-9505-8515D3CD8A40}"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9"/>
              <c:tx>
                <c:rich>
                  <a:bodyPr/>
                  <a:lstStyle/>
                  <a:p>
                    <a:fld id="{1E62B4A3-1B9C-4FAA-B194-BCEDEB2B3488}" type="CATEGORYNAME">
                      <a:rPr lang="en-US"/>
                      <a:pPr/>
                      <a:t>[CATEGORY NAME]</a:t>
                    </a:fld>
                    <a:r>
                      <a:rPr lang="en-US" baseline="0"/>
                      <a:t> 83,000 </a:t>
                    </a:r>
                    <a:fld id="{8B33AAA8-D6AB-4AB4-A39F-9CA10528C80D}"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0"/>
              <c:tx>
                <c:rich>
                  <a:bodyPr/>
                  <a:lstStyle/>
                  <a:p>
                    <a:fld id="{BA5EF866-9122-49F3-A623-C66545D648FB}" type="CATEGORYNAME">
                      <a:rPr lang="en-US"/>
                      <a:pPr/>
                      <a:t>[CATEGORY NAME]</a:t>
                    </a:fld>
                    <a:r>
                      <a:rPr lang="en-US" baseline="0"/>
                      <a:t> 65,000 </a:t>
                    </a:r>
                    <a:fld id="{470ACE20-E3A6-4B6F-AA4E-2D06E84CED1C}"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1"/>
              <c:tx>
                <c:rich>
                  <a:bodyPr/>
                  <a:lstStyle/>
                  <a:p>
                    <a:fld id="{4C059C5A-12F2-4E10-9383-0BC789F6E6D2}" type="CATEGORYNAME">
                      <a:rPr lang="en-US"/>
                      <a:pPr/>
                      <a:t>[CATEGORY NAME]</a:t>
                    </a:fld>
                    <a:r>
                      <a:rPr lang="en-US" baseline="0"/>
                      <a:t> 42,000 </a:t>
                    </a:r>
                    <a:fld id="{F2306365-2DC6-481E-BFDA-8D9C00007EEB}"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2"/>
              <c:tx>
                <c:rich>
                  <a:bodyPr/>
                  <a:lstStyle/>
                  <a:p>
                    <a:fld id="{49A4CE32-A7CC-4CE6-A829-B994E58DD51E}" type="CATEGORYNAME">
                      <a:rPr lang="en-US"/>
                      <a:pPr/>
                      <a:t>[CATEGORY NAME]</a:t>
                    </a:fld>
                    <a:r>
                      <a:rPr lang="en-US" baseline="0"/>
                      <a:t> 39,000 </a:t>
                    </a:r>
                    <a:fld id="{DF50A82A-8376-4339-89DC-E57AB0A20037}"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3"/>
              <c:tx>
                <c:rich>
                  <a:bodyPr/>
                  <a:lstStyle/>
                  <a:p>
                    <a:fld id="{E2E4B8F9-E18B-4A9D-958F-4AF9360B5F82}" type="CATEGORYNAME">
                      <a:rPr lang="en-US"/>
                      <a:pPr/>
                      <a:t>[CATEGORY NAME]</a:t>
                    </a:fld>
                    <a:r>
                      <a:rPr lang="en-US" baseline="0"/>
                      <a:t> 36,000 </a:t>
                    </a:r>
                    <a:fld id="{242F177C-CDB2-496A-ACDF-836DC085036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4"/>
              <c:layout>
                <c:manualLayout>
                  <c:x val="-2.085136630875644E-2"/>
                  <c:y val="-9.922643460103792E-3"/>
                </c:manualLayout>
              </c:layout>
              <c:tx>
                <c:rich>
                  <a:bodyPr/>
                  <a:lstStyle/>
                  <a:p>
                    <a:fld id="{847A1B56-A046-44F5-A6F3-93099BF3CA3D}" type="CATEGORYNAME">
                      <a:rPr lang="en-US"/>
                      <a:pPr/>
                      <a:t>[CATEGORY NAME]</a:t>
                    </a:fld>
                    <a:r>
                      <a:rPr lang="en-US" baseline="0"/>
                      <a:t> </a:t>
                    </a:r>
                    <a:fld id="{2DBF2261-3FC3-4512-8BBB-8F2B59511757}"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5"/>
              <c:tx>
                <c:rich>
                  <a:bodyPr/>
                  <a:lstStyle/>
                  <a:p>
                    <a:fld id="{9DC5D417-64A6-41A4-9771-AADE45F054F7}" type="CATEGORYNAME">
                      <a:rPr lang="en-US"/>
                      <a:pPr/>
                      <a:t>[CATEGORY NAME]</a:t>
                    </a:fld>
                    <a:r>
                      <a:rPr lang="en-US" baseline="0"/>
                      <a:t> 29,000 </a:t>
                    </a:r>
                    <a:fld id="{23BE63CE-7149-45A7-88AE-43413D395A7C}"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6"/>
              <c:layout>
                <c:manualLayout>
                  <c:x val="-6.589711980275692E-3"/>
                  <c:y val="-1.3733898770808052E-2"/>
                </c:manualLayout>
              </c:layout>
              <c:tx>
                <c:rich>
                  <a:bodyPr/>
                  <a:lstStyle/>
                  <a:p>
                    <a:fld id="{7FFADCED-2B2A-4089-A23E-2205F5B0809A}" type="CATEGORYNAME">
                      <a:rPr lang="en-US"/>
                      <a:pPr/>
                      <a:t>[CATEGORY NAME]</a:t>
                    </a:fld>
                    <a:r>
                      <a:rPr lang="en-US" baseline="0"/>
                      <a:t> </a:t>
                    </a:r>
                    <a:fld id="{F40AA218-1AED-4BA1-BDE0-E1CE44513181}"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7"/>
              <c:layout>
                <c:manualLayout>
                  <c:x val="-1.5172757688438034E-2"/>
                  <c:y val="-4.3306821467547309E-2"/>
                </c:manualLayout>
              </c:layout>
              <c:tx>
                <c:rich>
                  <a:bodyPr/>
                  <a:lstStyle/>
                  <a:p>
                    <a:fld id="{4D6DA1CD-3BC5-49A2-A229-F677FDE120CB}" type="CATEGORYNAME">
                      <a:rPr lang="en-US"/>
                      <a:pPr/>
                      <a:t>[CATEGORY NAME]</a:t>
                    </a:fld>
                    <a:r>
                      <a:rPr lang="en-US" baseline="0"/>
                      <a:t> 20,000 </a:t>
                    </a:r>
                    <a:fld id="{2934FC5A-2562-4E38-A675-C9A262F18D6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8"/>
              <c:tx>
                <c:rich>
                  <a:bodyPr/>
                  <a:lstStyle/>
                  <a:p>
                    <a:fld id="{54E001D7-D9CC-4646-AE40-1F6B5C838572}" type="CATEGORYNAME">
                      <a:rPr lang="en-US"/>
                      <a:pPr/>
                      <a:t>[CATEGORY NAME]</a:t>
                    </a:fld>
                    <a:r>
                      <a:rPr lang="en-US" baseline="0"/>
                      <a:t> 17,000 </a:t>
                    </a:r>
                    <a:fld id="{9B549105-8EAD-4B1E-911F-14E061DD39EA}"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19"/>
              <c:tx>
                <c:rich>
                  <a:bodyPr/>
                  <a:lstStyle/>
                  <a:p>
                    <a:fld id="{C3E178A5-026F-49AE-9C0D-DE73751750E4}" type="CATEGORYNAME">
                      <a:rPr lang="en-US"/>
                      <a:pPr/>
                      <a:t>[CATEGORY NAME]</a:t>
                    </a:fld>
                    <a:r>
                      <a:rPr lang="en-US" baseline="0"/>
                      <a:t> 16,000 </a:t>
                    </a:r>
                    <a:fld id="{085DBDDB-D99E-418E-AE1A-0557772B5279}"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dLbl>
              <c:idx val="20"/>
              <c:tx>
                <c:rich>
                  <a:bodyPr/>
                  <a:lstStyle/>
                  <a:p>
                    <a:fld id="{F7426F2B-149A-4D98-BA61-0C6544C370D7}" type="CATEGORYNAME">
                      <a:rPr lang="en-US"/>
                      <a:pPr/>
                      <a:t>[CATEGORY NAME]</a:t>
                    </a:fld>
                    <a:r>
                      <a:rPr lang="en-US" baseline="0"/>
                      <a:t> 320,000 </a:t>
                    </a:r>
                    <a:fld id="{8FE8F730-40B8-4A0A-ADE9-EF9E779E62AE}" type="PERCENTAGE">
                      <a:rPr lang="en-US" baseline="0"/>
                      <a:pPr/>
                      <a:t>[PERCENTAGE]</a:t>
                    </a:fld>
                    <a:endParaRPr lang="en-US" baseline="0"/>
                  </a:p>
                </c:rich>
              </c:tx>
              <c:dLblPos val="bestFit"/>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dk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'HIV Pop_0-14'!$G$41:$G$61</c:f>
              <c:strCache>
                <c:ptCount val="21"/>
                <c:pt idx="0">
                  <c:v>Nigeria</c:v>
                </c:pt>
                <c:pt idx="1">
                  <c:v>South Africa</c:v>
                </c:pt>
                <c:pt idx="2">
                  <c:v>India</c:v>
                </c:pt>
                <c:pt idx="3">
                  <c:v>Mozambique</c:v>
                </c:pt>
                <c:pt idx="4">
                  <c:v>Kenya</c:v>
                </c:pt>
                <c:pt idx="5">
                  <c:v>Uganda</c:v>
                </c:pt>
                <c:pt idx="6">
                  <c:v>United Republic of Tanzania</c:v>
                </c:pt>
                <c:pt idx="7">
                  <c:v>Zambia</c:v>
                </c:pt>
                <c:pt idx="8">
                  <c:v>Malawi</c:v>
                </c:pt>
                <c:pt idx="9">
                  <c:v>Zimbabwe</c:v>
                </c:pt>
                <c:pt idx="10">
                  <c:v>Ethiopia</c:v>
                </c:pt>
                <c:pt idx="11">
                  <c:v>Democratic Republic of the Congo</c:v>
                </c:pt>
                <c:pt idx="12">
                  <c:v>Cameroon</c:v>
                </c:pt>
                <c:pt idx="13">
                  <c:v>Côte d’Ivoire</c:v>
                </c:pt>
                <c:pt idx="14">
                  <c:v>Angola</c:v>
                </c:pt>
                <c:pt idx="15">
                  <c:v>Ghana</c:v>
                </c:pt>
                <c:pt idx="16">
                  <c:v>Chad</c:v>
                </c:pt>
                <c:pt idx="17">
                  <c:v>Indonesia</c:v>
                </c:pt>
                <c:pt idx="18">
                  <c:v>South Sudan</c:v>
                </c:pt>
                <c:pt idx="19">
                  <c:v>Lesotho</c:v>
                </c:pt>
                <c:pt idx="20">
                  <c:v>Rest of world</c:v>
                </c:pt>
              </c:strCache>
            </c:strRef>
          </c:cat>
          <c:val>
            <c:numRef>
              <c:f>'HIV Pop_0-14'!$H$41:$H$61</c:f>
              <c:numCache>
                <c:formatCode>General</c:formatCode>
                <c:ptCount val="21"/>
                <c:pt idx="0">
                  <c:v>260707</c:v>
                </c:pt>
                <c:pt idx="1">
                  <c:v>235192</c:v>
                </c:pt>
                <c:pt idx="2">
                  <c:v>139003</c:v>
                </c:pt>
                <c:pt idx="3">
                  <c:v>112593</c:v>
                </c:pt>
                <c:pt idx="4">
                  <c:v>98140</c:v>
                </c:pt>
                <c:pt idx="5">
                  <c:v>95637</c:v>
                </c:pt>
                <c:pt idx="6">
                  <c:v>91353</c:v>
                </c:pt>
                <c:pt idx="7">
                  <c:v>85420</c:v>
                </c:pt>
                <c:pt idx="8">
                  <c:v>83727</c:v>
                </c:pt>
                <c:pt idx="9">
                  <c:v>76693</c:v>
                </c:pt>
                <c:pt idx="10">
                  <c:v>67033</c:v>
                </c:pt>
                <c:pt idx="11">
                  <c:v>41954</c:v>
                </c:pt>
                <c:pt idx="12">
                  <c:v>38726</c:v>
                </c:pt>
                <c:pt idx="13">
                  <c:v>28992</c:v>
                </c:pt>
                <c:pt idx="14">
                  <c:v>25343</c:v>
                </c:pt>
                <c:pt idx="15">
                  <c:v>18577</c:v>
                </c:pt>
                <c:pt idx="16">
                  <c:v>17746</c:v>
                </c:pt>
                <c:pt idx="17">
                  <c:v>17268</c:v>
                </c:pt>
                <c:pt idx="18">
                  <c:v>14051</c:v>
                </c:pt>
                <c:pt idx="19">
                  <c:v>13262</c:v>
                </c:pt>
                <c:pt idx="20">
                  <c:v>231564.85070000001</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1100"/>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withinLinearReversed" id="26">
  <a:schemeClr val="accent6"/>
</cs:colorStyle>
</file>

<file path=xl/charts/colors28.xml><?xml version="1.0" encoding="utf-8"?>
<cs:colorStyle xmlns:cs="http://schemas.microsoft.com/office/drawing/2012/chartStyle" xmlns:a="http://schemas.openxmlformats.org/drawingml/2006/main" meth="withinLinearReversed" id="26">
  <a:schemeClr val="accent6"/>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withinLinearReversed" id="24">
  <a:schemeClr val="accent4"/>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withinLinearReversed" id="22">
  <a:schemeClr val="accent2"/>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withinLinearReversed" id="25">
  <a:schemeClr val="accent5"/>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withinLinearReversed" id="22">
  <a:schemeClr val="accent2"/>
</cs:colorStyle>
</file>

<file path=xl/charts/colors58.xml><?xml version="1.0" encoding="utf-8"?>
<cs:colorStyle xmlns:cs="http://schemas.microsoft.com/office/drawing/2012/chartStyle" xmlns:a="http://schemas.openxmlformats.org/drawingml/2006/main" meth="withinLinearReversed" id="22">
  <a:schemeClr val="accent2"/>
</cs:colorStyle>
</file>

<file path=xl/charts/colors59.xml><?xml version="1.0" encoding="utf-8"?>
<cs:colorStyle xmlns:cs="http://schemas.microsoft.com/office/drawing/2012/chartStyle" xmlns:a="http://schemas.openxmlformats.org/drawingml/2006/main" meth="withinLinearReversed" id="22">
  <a:schemeClr val="accent2"/>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1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8.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9.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0.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2.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3.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5.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6.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7.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8.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9.xml><?xml version="1.0" encoding="utf-8"?>
<cs:chartStyle xmlns:cs="http://schemas.microsoft.com/office/drawing/2012/chartStyle" xmlns:a="http://schemas.openxmlformats.org/drawingml/2006/main" id="32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50000"/>
        </a:schemeClr>
      </a:solidFill>
    </cs:spPr>
  </cs:dataPoint>
  <cs:dataPoint3D>
    <cs:lnRef idx="0"/>
    <cs:fillRef idx="0">
      <cs:styleClr val="auto"/>
    </cs:fillRef>
    <cs:effectRef idx="0"/>
    <cs:fontRef idx="minor">
      <a:schemeClr val="tx1"/>
    </cs:fontRef>
    <cs:spPr>
      <a:solidFill>
        <a:schemeClr val="phClr">
          <a:alpha val="50000"/>
        </a:scheme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12700"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0.xml><?xml version="1.0" encoding="utf-8"?>
<cs:chartStyle xmlns:cs="http://schemas.microsoft.com/office/drawing/2012/chartStyle" xmlns:a="http://schemas.openxmlformats.org/drawingml/2006/main" id="32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50000"/>
        </a:schemeClr>
      </a:solidFill>
    </cs:spPr>
  </cs:dataPoint>
  <cs:dataPoint3D>
    <cs:lnRef idx="0"/>
    <cs:fillRef idx="0">
      <cs:styleClr val="auto"/>
    </cs:fillRef>
    <cs:effectRef idx="0"/>
    <cs:fontRef idx="minor">
      <a:schemeClr val="tx1"/>
    </cs:fontRef>
    <cs:spPr>
      <a:solidFill>
        <a:schemeClr val="phClr">
          <a:alpha val="50000"/>
        </a:scheme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12700"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1.xml><?xml version="1.0" encoding="utf-8"?>
<cs:chartStyle xmlns:cs="http://schemas.microsoft.com/office/drawing/2012/chartStyle" xmlns:a="http://schemas.openxmlformats.org/drawingml/2006/main" id="32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50000"/>
        </a:schemeClr>
      </a:solidFill>
    </cs:spPr>
  </cs:dataPoint>
  <cs:dataPoint3D>
    <cs:lnRef idx="0"/>
    <cs:fillRef idx="0">
      <cs:styleClr val="auto"/>
    </cs:fillRef>
    <cs:effectRef idx="0"/>
    <cs:fontRef idx="minor">
      <a:schemeClr val="tx1"/>
    </cs:fontRef>
    <cs:spPr>
      <a:solidFill>
        <a:schemeClr val="phClr">
          <a:alpha val="50000"/>
        </a:scheme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12700"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2.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3.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4.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5.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6.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7.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8.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9.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40.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3.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5.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6.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49.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0.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1.xml><?xml version="1.0" encoding="utf-8"?>
<cs:chartStyle xmlns:cs="http://schemas.microsoft.com/office/drawing/2012/chartStyle" xmlns:a="http://schemas.openxmlformats.org/drawingml/2006/main" id="303">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3.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5.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6.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7.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8.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9.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6.xml><?xml version="1.0" encoding="utf-8"?>
<cs:chartStyle xmlns:cs="http://schemas.microsoft.com/office/drawing/2012/chartStyle" xmlns:a="http://schemas.openxmlformats.org/drawingml/2006/main" id="28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7.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8.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45.xml.rels><?xml version="1.0" encoding="UTF-8" standalone="yes"?>
<Relationships xmlns="http://schemas.openxmlformats.org/package/2006/relationships"><Relationship Id="rId2" Type="http://schemas.openxmlformats.org/officeDocument/2006/relationships/chart" Target="../charts/chart40.xml"/><Relationship Id="rId1" Type="http://schemas.openxmlformats.org/officeDocument/2006/relationships/chart" Target="../charts/chart39.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52.xml.rels><?xml version="1.0" encoding="UTF-8" standalone="yes"?>
<Relationships xmlns="http://schemas.openxmlformats.org/package/2006/relationships"><Relationship Id="rId2" Type="http://schemas.openxmlformats.org/officeDocument/2006/relationships/chart" Target="../charts/chart44.xml"/><Relationship Id="rId1" Type="http://schemas.openxmlformats.org/officeDocument/2006/relationships/chart" Target="../charts/chart43.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48.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49.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5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51.xml"/></Relationships>
</file>

<file path=xl/drawings/_rels/drawing61.xml.rels><?xml version="1.0" encoding="UTF-8" standalone="yes"?>
<Relationships xmlns="http://schemas.openxmlformats.org/package/2006/relationships"><Relationship Id="rId2" Type="http://schemas.openxmlformats.org/officeDocument/2006/relationships/chart" Target="../charts/chart53.xml"/><Relationship Id="rId1" Type="http://schemas.openxmlformats.org/officeDocument/2006/relationships/chart" Target="../charts/chart52.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54.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55.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56.xml"/></Relationships>
</file>

<file path=xl/drawings/_rels/drawing67.xml.rels><?xml version="1.0" encoding="UTF-8" standalone="yes"?>
<Relationships xmlns="http://schemas.openxmlformats.org/package/2006/relationships"><Relationship Id="rId1" Type="http://schemas.openxmlformats.org/officeDocument/2006/relationships/chart" Target="../charts/chart57.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58.xml"/></Relationships>
</file>

<file path=xl/drawings/_rels/drawing69.xml.rels><?xml version="1.0" encoding="UTF-8" standalone="yes"?>
<Relationships xmlns="http://schemas.openxmlformats.org/package/2006/relationships"><Relationship Id="rId1" Type="http://schemas.openxmlformats.org/officeDocument/2006/relationships/chart" Target="../charts/chart5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13605</xdr:rowOff>
    </xdr:from>
    <xdr:to>
      <xdr:col>11</xdr:col>
      <xdr:colOff>0</xdr:colOff>
      <xdr:row>25</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2</xdr:row>
      <xdr:rowOff>0</xdr:rowOff>
    </xdr:from>
    <xdr:to>
      <xdr:col>23</xdr:col>
      <xdr:colOff>0</xdr:colOff>
      <xdr:row>34</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11</xdr:col>
      <xdr:colOff>0</xdr:colOff>
      <xdr:row>34</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0.77903</cdr:x>
      <cdr:y>0.9197</cdr:y>
    </cdr:from>
    <cdr:to>
      <cdr:x>0.97286</cdr:x>
      <cdr:y>0.96013</cdr:y>
    </cdr:to>
    <cdr:sp macro="" textlink="">
      <cdr:nvSpPr>
        <cdr:cNvPr id="4" name="TextBox 1"/>
        <cdr:cNvSpPr txBox="1"/>
      </cdr:nvSpPr>
      <cdr:spPr>
        <a:xfrm xmlns:a="http://schemas.openxmlformats.org/drawingml/2006/main">
          <a:off x="6628778" y="6102915"/>
          <a:ext cx="1649299" cy="2682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a:t>
          </a:r>
          <a:r>
            <a:rPr lang="en-US" sz="1600" b="1" baseline="0"/>
            <a:t> 1,800,000</a:t>
          </a:r>
          <a:endParaRPr lang="en-US" sz="1600" b="1"/>
        </a:p>
      </cdr:txBody>
    </cdr:sp>
  </cdr:relSizeAnchor>
</c:userShapes>
</file>

<file path=xl/drawings/drawing12.xml><?xml version="1.0" encoding="utf-8"?>
<c:userShapes xmlns:c="http://schemas.openxmlformats.org/drawingml/2006/chart">
  <cdr:relSizeAnchor xmlns:cdr="http://schemas.openxmlformats.org/drawingml/2006/chartDrawing">
    <cdr:from>
      <cdr:x>0.77706</cdr:x>
      <cdr:y>0.92294</cdr:y>
    </cdr:from>
    <cdr:to>
      <cdr:x>0.97031</cdr:x>
      <cdr:y>0.96326</cdr:y>
    </cdr:to>
    <cdr:sp macro="" textlink="">
      <cdr:nvSpPr>
        <cdr:cNvPr id="2" name="TextBox 1"/>
        <cdr:cNvSpPr txBox="1"/>
      </cdr:nvSpPr>
      <cdr:spPr>
        <a:xfrm xmlns:a="http://schemas.openxmlformats.org/drawingml/2006/main">
          <a:off x="6130925" y="6262152"/>
          <a:ext cx="1524680" cy="27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a:t>Total: 1,700,000</a:t>
          </a:r>
          <a:r>
            <a:rPr lang="en-US" sz="1600" b="1" baseline="0"/>
            <a:t> </a:t>
          </a:r>
          <a:endParaRPr lang="en-US" sz="1600" b="1"/>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0.7</cdr:x>
      <cdr:y>0.9136</cdr:y>
    </cdr:from>
    <cdr:to>
      <cdr:x>1</cdr:x>
      <cdr:y>0.97426</cdr:y>
    </cdr:to>
    <cdr:sp macro="" textlink="">
      <cdr:nvSpPr>
        <cdr:cNvPr id="2" name="TextBox 1"/>
        <cdr:cNvSpPr txBox="1"/>
      </cdr:nvSpPr>
      <cdr:spPr>
        <a:xfrm xmlns:a="http://schemas.openxmlformats.org/drawingml/2006/main">
          <a:off x="4833938" y="5917406"/>
          <a:ext cx="2071687" cy="392907"/>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en-US" sz="1400" b="1"/>
            <a:t>Total:</a:t>
          </a:r>
          <a:r>
            <a:rPr lang="en-US" sz="1400" b="1" baseline="0"/>
            <a:t>  1,800,000</a:t>
          </a:r>
          <a:endParaRPr lang="en-US" sz="1400" b="1"/>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0</xdr:colOff>
      <xdr:row>35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0.7</cdr:x>
      <cdr:y>0.9136</cdr:y>
    </cdr:from>
    <cdr:to>
      <cdr:x>1</cdr:x>
      <cdr:y>0.97426</cdr:y>
    </cdr:to>
    <cdr:sp macro="" textlink="">
      <cdr:nvSpPr>
        <cdr:cNvPr id="2" name="TextBox 1"/>
        <cdr:cNvSpPr txBox="1"/>
      </cdr:nvSpPr>
      <cdr:spPr>
        <a:xfrm xmlns:a="http://schemas.openxmlformats.org/drawingml/2006/main">
          <a:off x="4833938" y="5917406"/>
          <a:ext cx="2071687" cy="392907"/>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en-US" sz="1400" b="1"/>
            <a:t>Regional Total:</a:t>
          </a:r>
          <a:r>
            <a:rPr lang="en-US" sz="1400" b="1" baseline="0"/>
            <a:t>  490,000</a:t>
          </a:r>
          <a:endParaRPr lang="en-US" sz="1400" b="1"/>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0</xdr:colOff>
      <xdr:row>26</xdr:row>
      <xdr:rowOff>11906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11</xdr:col>
      <xdr:colOff>619125</xdr:colOff>
      <xdr:row>1</xdr:row>
      <xdr:rowOff>15875</xdr:rowOff>
    </xdr:from>
    <xdr:to>
      <xdr:col>23</xdr:col>
      <xdr:colOff>619125</xdr:colOff>
      <xdr:row>34</xdr:row>
      <xdr:rowOff>0</xdr:rowOff>
    </xdr:to>
    <xdr:grpSp>
      <xdr:nvGrpSpPr>
        <xdr:cNvPr id="2" name="Group 1"/>
        <xdr:cNvGrpSpPr/>
      </xdr:nvGrpSpPr>
      <xdr:grpSpPr>
        <a:xfrm>
          <a:off x="8334375" y="288018"/>
          <a:ext cx="8313964" cy="6719661"/>
          <a:chOff x="8247254" y="176211"/>
          <a:chExt cx="7798597" cy="6762750"/>
        </a:xfrm>
      </xdr:grpSpPr>
      <xdr:graphicFrame macro="">
        <xdr:nvGraphicFramePr>
          <xdr:cNvPr id="3" name="Chart 2"/>
          <xdr:cNvGraphicFramePr>
            <a:graphicFrameLocks/>
          </xdr:cNvGraphicFramePr>
        </xdr:nvGraphicFramePr>
        <xdr:xfrm>
          <a:off x="8247254" y="176211"/>
          <a:ext cx="7798597" cy="67627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Box 1"/>
          <xdr:cNvSpPr txBox="1"/>
        </xdr:nvSpPr>
        <xdr:spPr>
          <a:xfrm>
            <a:off x="14133267" y="6450446"/>
            <a:ext cx="1827395" cy="28358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500" b="1"/>
              <a:t>Total: 150,000</a:t>
            </a:r>
          </a:p>
        </xdr:txBody>
      </xdr:sp>
    </xdr:grpSp>
    <xdr:clientData/>
  </xdr:twoCellAnchor>
  <xdr:twoCellAnchor>
    <xdr:from>
      <xdr:col>0</xdr:col>
      <xdr:colOff>0</xdr:colOff>
      <xdr:row>1</xdr:row>
      <xdr:rowOff>0</xdr:rowOff>
    </xdr:from>
    <xdr:to>
      <xdr:col>12</xdr:col>
      <xdr:colOff>0</xdr:colOff>
      <xdr:row>34</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0.73147</cdr:x>
      <cdr:y>0.92294</cdr:y>
    </cdr:from>
    <cdr:to>
      <cdr:x>0.97031</cdr:x>
      <cdr:y>0.96364</cdr:y>
    </cdr:to>
    <cdr:sp macro="" textlink="">
      <cdr:nvSpPr>
        <cdr:cNvPr id="2" name="TextBox 1"/>
        <cdr:cNvSpPr txBox="1"/>
      </cdr:nvSpPr>
      <cdr:spPr>
        <a:xfrm xmlns:a="http://schemas.openxmlformats.org/drawingml/2006/main">
          <a:off x="6041571" y="6216495"/>
          <a:ext cx="1972739" cy="2741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500" b="1"/>
            <a:t>Total:</a:t>
          </a:r>
          <a:r>
            <a:rPr lang="en-US" sz="1500" b="1" baseline="0"/>
            <a:t> 490,000</a:t>
          </a:r>
          <a:endParaRPr lang="en-US" sz="1500" b="1"/>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1390649</xdr:colOff>
      <xdr:row>31</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642937</xdr:colOff>
      <xdr:row>30</xdr:row>
      <xdr:rowOff>0</xdr:rowOff>
    </xdr:from>
    <xdr:to>
      <xdr:col>9</xdr:col>
      <xdr:colOff>642937</xdr:colOff>
      <xdr:row>32</xdr:row>
      <xdr:rowOff>0</xdr:rowOff>
    </xdr:to>
    <xdr:sp macro="" textlink="">
      <xdr:nvSpPr>
        <xdr:cNvPr id="3" name="TextBox 2"/>
        <xdr:cNvSpPr txBox="1"/>
      </xdr:nvSpPr>
      <xdr:spPr>
        <a:xfrm>
          <a:off x="5443537" y="6000750"/>
          <a:ext cx="1371600"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Total: 150,000</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517071</xdr:colOff>
      <xdr:row>29</xdr:row>
      <xdr:rowOff>154782</xdr:rowOff>
    </xdr:from>
    <xdr:to>
      <xdr:col>9</xdr:col>
      <xdr:colOff>583407</xdr:colOff>
      <xdr:row>31</xdr:row>
      <xdr:rowOff>27215</xdr:rowOff>
    </xdr:to>
    <xdr:sp macro="" textlink="">
      <xdr:nvSpPr>
        <xdr:cNvPr id="3" name="TextBox 2"/>
        <xdr:cNvSpPr txBox="1"/>
      </xdr:nvSpPr>
      <xdr:spPr>
        <a:xfrm>
          <a:off x="4599214" y="6073889"/>
          <a:ext cx="2107407" cy="2806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Regional Total: 65,000</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680356</xdr:colOff>
      <xdr:row>30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1</xdr:row>
      <xdr:rowOff>0</xdr:rowOff>
    </xdr:from>
    <xdr:to>
      <xdr:col>20</xdr:col>
      <xdr:colOff>0</xdr:colOff>
      <xdr:row>30</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0.80318</cdr:x>
      <cdr:y>0.92122</cdr:y>
    </cdr:from>
    <cdr:to>
      <cdr:x>0.98012</cdr:x>
      <cdr:y>0.95862</cdr:y>
    </cdr:to>
    <cdr:sp macro="" textlink="">
      <cdr:nvSpPr>
        <cdr:cNvPr id="2" name="TextBox 1"/>
        <cdr:cNvSpPr txBox="1"/>
      </cdr:nvSpPr>
      <cdr:spPr>
        <a:xfrm xmlns:a="http://schemas.openxmlformats.org/drawingml/2006/main">
          <a:off x="5497255" y="5452812"/>
          <a:ext cx="1211047" cy="2213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Total: </a:t>
          </a:r>
          <a:r>
            <a:rPr lang="en-US" sz="1400" b="1"/>
            <a:t>240,000</a:t>
          </a:r>
          <a:r>
            <a:rPr lang="en-US" sz="1300" b="1" baseline="0"/>
            <a:t> </a:t>
          </a:r>
          <a:endParaRPr lang="en-US" sz="1300" b="1"/>
        </a:p>
      </cdr:txBody>
    </cdr:sp>
  </cdr:relSizeAnchor>
</c:userShapes>
</file>

<file path=xl/drawings/drawing24.xml><?xml version="1.0" encoding="utf-8"?>
<c:userShapes xmlns:c="http://schemas.openxmlformats.org/drawingml/2006/chart">
  <cdr:relSizeAnchor xmlns:cdr="http://schemas.openxmlformats.org/drawingml/2006/chartDrawing">
    <cdr:from>
      <cdr:x>0.794</cdr:x>
      <cdr:y>0.92583</cdr:y>
    </cdr:from>
    <cdr:to>
      <cdr:x>0.98</cdr:x>
      <cdr:y>0.97012</cdr:y>
    </cdr:to>
    <cdr:sp macro="" textlink="">
      <cdr:nvSpPr>
        <cdr:cNvPr id="2" name="TextBox 1"/>
        <cdr:cNvSpPr txBox="1"/>
      </cdr:nvSpPr>
      <cdr:spPr>
        <a:xfrm xmlns:a="http://schemas.openxmlformats.org/drawingml/2006/main">
          <a:off x="5402036" y="5480061"/>
          <a:ext cx="1265464" cy="26215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a:t>Total</a:t>
          </a:r>
          <a:r>
            <a:rPr lang="en-US" sz="1300" b="1"/>
            <a:t>: 110,000</a:t>
          </a:r>
          <a:r>
            <a:rPr lang="en-US" sz="1300" b="1" baseline="0"/>
            <a:t> </a:t>
          </a:r>
          <a:endParaRPr lang="en-US" sz="1300" b="1"/>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642937</xdr:colOff>
      <xdr:row>30</xdr:row>
      <xdr:rowOff>0</xdr:rowOff>
    </xdr:from>
    <xdr:to>
      <xdr:col>9</xdr:col>
      <xdr:colOff>642937</xdr:colOff>
      <xdr:row>32</xdr:row>
      <xdr:rowOff>0</xdr:rowOff>
    </xdr:to>
    <xdr:sp macro="" textlink="">
      <xdr:nvSpPr>
        <xdr:cNvPr id="3" name="TextBox 2"/>
        <xdr:cNvSpPr txBox="1"/>
      </xdr:nvSpPr>
      <xdr:spPr>
        <a:xfrm>
          <a:off x="5443537" y="6000750"/>
          <a:ext cx="1371600"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Total: 110,000</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557893</xdr:colOff>
      <xdr:row>29</xdr:row>
      <xdr:rowOff>149679</xdr:rowOff>
    </xdr:from>
    <xdr:to>
      <xdr:col>9</xdr:col>
      <xdr:colOff>511968</xdr:colOff>
      <xdr:row>31</xdr:row>
      <xdr:rowOff>166686</xdr:rowOff>
    </xdr:to>
    <xdr:sp macro="" textlink="">
      <xdr:nvSpPr>
        <xdr:cNvPr id="3" name="TextBox 2"/>
        <xdr:cNvSpPr txBox="1"/>
      </xdr:nvSpPr>
      <xdr:spPr>
        <a:xfrm>
          <a:off x="4640036" y="6068786"/>
          <a:ext cx="1995146" cy="4252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Regional</a:t>
          </a:r>
          <a:r>
            <a:rPr lang="en-US" sz="1400" b="1" baseline="0"/>
            <a:t> </a:t>
          </a:r>
          <a:r>
            <a:rPr lang="en-US" sz="1400" b="1"/>
            <a:t>Total: 43,000</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0</xdr:colOff>
      <xdr:row>26</xdr:row>
      <xdr:rowOff>11906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12</xdr:col>
      <xdr:colOff>666750</xdr:colOff>
      <xdr:row>3</xdr:row>
      <xdr:rowOff>31749</xdr:rowOff>
    </xdr:from>
    <xdr:to>
      <xdr:col>25</xdr:col>
      <xdr:colOff>666750</xdr:colOff>
      <xdr:row>35</xdr:row>
      <xdr:rowOff>206374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49211</xdr:rowOff>
    </xdr:from>
    <xdr:to>
      <xdr:col>13</xdr:col>
      <xdr:colOff>15875</xdr:colOff>
      <xdr:row>35</xdr:row>
      <xdr:rowOff>206374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0.41798</cdr:x>
      <cdr:y>0.51941</cdr:y>
    </cdr:from>
    <cdr:to>
      <cdr:x>0.60043</cdr:x>
      <cdr:y>0.63828</cdr:y>
    </cdr:to>
    <cdr:sp macro="" textlink="">
      <cdr:nvSpPr>
        <cdr:cNvPr id="2" name="TextBox 1"/>
        <cdr:cNvSpPr txBox="1"/>
      </cdr:nvSpPr>
      <cdr:spPr>
        <a:xfrm xmlns:a="http://schemas.openxmlformats.org/drawingml/2006/main">
          <a:off x="3726435" y="3568701"/>
          <a:ext cx="1626615" cy="816720"/>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600">
              <a:solidFill>
                <a:schemeClr val="tx1">
                  <a:lumMod val="50000"/>
                  <a:lumOff val="50000"/>
                </a:schemeClr>
              </a:solidFill>
            </a:rPr>
            <a:t>93,000 new HIV infections among children</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0</xdr:colOff>
      <xdr:row>28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0.38393</cdr:x>
      <cdr:y>0.50151</cdr:y>
    </cdr:from>
    <cdr:to>
      <cdr:x>0.56606</cdr:x>
      <cdr:y>0.62069</cdr:y>
    </cdr:to>
    <cdr:sp macro="" textlink="">
      <cdr:nvSpPr>
        <cdr:cNvPr id="2" name="TextBox 1"/>
        <cdr:cNvSpPr txBox="1"/>
      </cdr:nvSpPr>
      <cdr:spPr>
        <a:xfrm xmlns:a="http://schemas.openxmlformats.org/drawingml/2006/main">
          <a:off x="3429000" y="3436939"/>
          <a:ext cx="1626635" cy="816788"/>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600">
              <a:solidFill>
                <a:schemeClr val="tx1">
                  <a:lumMod val="50000"/>
                  <a:lumOff val="50000"/>
                </a:schemeClr>
              </a:solidFill>
            </a:rPr>
            <a:t>350,000 new HIV infections among children</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0</xdr:colOff>
      <xdr:row>26</xdr:row>
      <xdr:rowOff>190500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1390649</xdr:colOff>
      <xdr:row>31</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13607</xdr:colOff>
      <xdr:row>0</xdr:row>
      <xdr:rowOff>0</xdr:rowOff>
    </xdr:from>
    <xdr:to>
      <xdr:col>15</xdr:col>
      <xdr:colOff>13607</xdr:colOff>
      <xdr:row>24</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13607</xdr:colOff>
      <xdr:row>0</xdr:row>
      <xdr:rowOff>0</xdr:rowOff>
    </xdr:from>
    <xdr:to>
      <xdr:col>15</xdr:col>
      <xdr:colOff>13607</xdr:colOff>
      <xdr:row>24</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28</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28</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32657</xdr:colOff>
      <xdr:row>27</xdr:row>
      <xdr:rowOff>189820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0</xdr:colOff>
      <xdr:row>24</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0</xdr:colOff>
      <xdr:row>24</xdr:row>
      <xdr:rowOff>170771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0</xdr:colOff>
      <xdr:row>32</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370417</xdr:colOff>
      <xdr:row>6</xdr:row>
      <xdr:rowOff>16332</xdr:rowOff>
    </xdr:from>
    <xdr:to>
      <xdr:col>18</xdr:col>
      <xdr:colOff>656167</xdr:colOff>
      <xdr:row>6</xdr:row>
      <xdr:rowOff>16332</xdr:rowOff>
    </xdr:to>
    <xdr:cxnSp macro="">
      <xdr:nvCxnSpPr>
        <xdr:cNvPr id="3" name="Straight Connector 2"/>
        <xdr:cNvCxnSpPr/>
      </xdr:nvCxnSpPr>
      <xdr:spPr>
        <a:xfrm>
          <a:off x="370417" y="1240975"/>
          <a:ext cx="12532179" cy="0"/>
        </a:xfrm>
        <a:prstGeom prst="line">
          <a:avLst/>
        </a:prstGeom>
        <a:ln w="38100">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401864</xdr:colOff>
      <xdr:row>4</xdr:row>
      <xdr:rowOff>136071</xdr:rowOff>
    </xdr:from>
    <xdr:to>
      <xdr:col>6</xdr:col>
      <xdr:colOff>312964</xdr:colOff>
      <xdr:row>6</xdr:row>
      <xdr:rowOff>69246</xdr:rowOff>
    </xdr:to>
    <xdr:sp macro="" textlink="">
      <xdr:nvSpPr>
        <xdr:cNvPr id="4" name="TextBox 3"/>
        <xdr:cNvSpPr txBox="1"/>
      </xdr:nvSpPr>
      <xdr:spPr>
        <a:xfrm>
          <a:off x="401864" y="936171"/>
          <a:ext cx="4025900" cy="333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lang="en-US" sz="1800" b="1">
              <a:solidFill>
                <a:srgbClr val="C00000"/>
              </a:solidFill>
            </a:rPr>
            <a:t>GLOBAL</a:t>
          </a:r>
          <a:r>
            <a:rPr lang="en-US" sz="1800" b="1" baseline="0">
              <a:solidFill>
                <a:srgbClr val="C00000"/>
              </a:solidFill>
            </a:rPr>
            <a:t> PLAN TARGET (90% reduction)</a:t>
          </a:r>
          <a:endParaRPr lang="en-US" sz="1800" b="1">
            <a:solidFill>
              <a:srgbClr val="C00000"/>
            </a:solidFill>
          </a:endParaRPr>
        </a:p>
      </xdr:txBody>
    </xdr:sp>
    <xdr:clientData/>
  </xdr:twoCellAnchor>
  <xdr:twoCellAnchor>
    <xdr:from>
      <xdr:col>0</xdr:col>
      <xdr:colOff>386746</xdr:colOff>
      <xdr:row>21</xdr:row>
      <xdr:rowOff>182339</xdr:rowOff>
    </xdr:from>
    <xdr:to>
      <xdr:col>18</xdr:col>
      <xdr:colOff>672496</xdr:colOff>
      <xdr:row>21</xdr:row>
      <xdr:rowOff>182339</xdr:rowOff>
    </xdr:to>
    <xdr:cxnSp macro="">
      <xdr:nvCxnSpPr>
        <xdr:cNvPr id="5" name="Straight Connector 4"/>
        <xdr:cNvCxnSpPr/>
      </xdr:nvCxnSpPr>
      <xdr:spPr>
        <a:xfrm>
          <a:off x="386746" y="4468589"/>
          <a:ext cx="12532179" cy="0"/>
        </a:xfrm>
        <a:prstGeom prst="line">
          <a:avLst/>
        </a:prstGeom>
        <a:ln w="381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0.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24</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666749</xdr:colOff>
      <xdr:row>24</xdr:row>
      <xdr:rowOff>170771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0</xdr:colOff>
      <xdr:row>24</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666749</xdr:colOff>
      <xdr:row>24</xdr:row>
      <xdr:rowOff>170771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0</xdr:col>
      <xdr:colOff>0</xdr:colOff>
      <xdr:row>0</xdr:row>
      <xdr:rowOff>9525</xdr:rowOff>
    </xdr:from>
    <xdr:to>
      <xdr:col>11</xdr:col>
      <xdr:colOff>4763</xdr:colOff>
      <xdr:row>22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12</xdr:col>
      <xdr:colOff>0</xdr:colOff>
      <xdr:row>2</xdr:row>
      <xdr:rowOff>1</xdr:rowOff>
    </xdr:from>
    <xdr:to>
      <xdr:col>24</xdr:col>
      <xdr:colOff>0</xdr:colOff>
      <xdr:row>34</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12</xdr:col>
      <xdr:colOff>0</xdr:colOff>
      <xdr:row>34</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0.77903</cdr:x>
      <cdr:y>0.9197</cdr:y>
    </cdr:from>
    <cdr:to>
      <cdr:x>0.97286</cdr:x>
      <cdr:y>0.96013</cdr:y>
    </cdr:to>
    <cdr:sp macro="" textlink="">
      <cdr:nvSpPr>
        <cdr:cNvPr id="4" name="TextBox 1"/>
        <cdr:cNvSpPr txBox="1"/>
      </cdr:nvSpPr>
      <cdr:spPr>
        <a:xfrm xmlns:a="http://schemas.openxmlformats.org/drawingml/2006/main">
          <a:off x="6628778" y="6102915"/>
          <a:ext cx="1649299" cy="2682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t>Total:</a:t>
          </a:r>
          <a:r>
            <a:rPr lang="en-US" sz="1600" b="1" baseline="0"/>
            <a:t> 1,800,000</a:t>
          </a:r>
          <a:endParaRPr lang="en-US" sz="1600" b="1"/>
        </a:p>
      </cdr:txBody>
    </cdr:sp>
  </cdr:relSizeAnchor>
</c:userShapes>
</file>

<file path=xl/drawings/drawing47.xml><?xml version="1.0" encoding="utf-8"?>
<c:userShapes xmlns:c="http://schemas.openxmlformats.org/drawingml/2006/chart">
  <cdr:relSizeAnchor xmlns:cdr="http://schemas.openxmlformats.org/drawingml/2006/chartDrawing">
    <cdr:from>
      <cdr:x>0.77706</cdr:x>
      <cdr:y>0.92294</cdr:y>
    </cdr:from>
    <cdr:to>
      <cdr:x>0.97031</cdr:x>
      <cdr:y>0.96326</cdr:y>
    </cdr:to>
    <cdr:sp macro="" textlink="">
      <cdr:nvSpPr>
        <cdr:cNvPr id="2" name="TextBox 1"/>
        <cdr:cNvSpPr txBox="1"/>
      </cdr:nvSpPr>
      <cdr:spPr>
        <a:xfrm xmlns:a="http://schemas.openxmlformats.org/drawingml/2006/main">
          <a:off x="6130925" y="6262152"/>
          <a:ext cx="1524680" cy="27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a:t>Total: 1,400,000</a:t>
          </a:r>
          <a:r>
            <a:rPr lang="en-US" sz="1600" b="1" baseline="0"/>
            <a:t> </a:t>
          </a:r>
          <a:endParaRPr lang="en-US" sz="1600" b="1"/>
        </a:p>
      </cdr:txBody>
    </cdr:sp>
  </cdr:relSizeAnchor>
</c:userShapes>
</file>

<file path=xl/drawings/drawing4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c:userShapes xmlns:c="http://schemas.openxmlformats.org/drawingml/2006/chart">
  <cdr:relSizeAnchor xmlns:cdr="http://schemas.openxmlformats.org/drawingml/2006/chartDrawing">
    <cdr:from>
      <cdr:x>0.7</cdr:x>
      <cdr:y>0.9136</cdr:y>
    </cdr:from>
    <cdr:to>
      <cdr:x>1</cdr:x>
      <cdr:y>0.97426</cdr:y>
    </cdr:to>
    <cdr:sp macro="" textlink="">
      <cdr:nvSpPr>
        <cdr:cNvPr id="2" name="TextBox 1"/>
        <cdr:cNvSpPr txBox="1"/>
      </cdr:nvSpPr>
      <cdr:spPr>
        <a:xfrm xmlns:a="http://schemas.openxmlformats.org/drawingml/2006/main">
          <a:off x="4833938" y="5917406"/>
          <a:ext cx="2071687" cy="392907"/>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en-US" sz="1400" b="1"/>
            <a:t>Global Total:</a:t>
          </a:r>
          <a:r>
            <a:rPr lang="en-US" sz="1400" b="1" baseline="0"/>
            <a:t>  1,800,000</a:t>
          </a:r>
          <a:endParaRPr lang="en-US" sz="1400" b="1"/>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1390649</xdr:colOff>
      <xdr:row>31</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0</xdr:colOff>
      <xdr:row>35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c:userShapes xmlns:c="http://schemas.openxmlformats.org/drawingml/2006/chart">
  <cdr:relSizeAnchor xmlns:cdr="http://schemas.openxmlformats.org/drawingml/2006/chartDrawing">
    <cdr:from>
      <cdr:x>0.7</cdr:x>
      <cdr:y>0.9136</cdr:y>
    </cdr:from>
    <cdr:to>
      <cdr:x>1</cdr:x>
      <cdr:y>0.97426</cdr:y>
    </cdr:to>
    <cdr:sp macro="" textlink="">
      <cdr:nvSpPr>
        <cdr:cNvPr id="2" name="TextBox 1"/>
        <cdr:cNvSpPr txBox="1"/>
      </cdr:nvSpPr>
      <cdr:spPr>
        <a:xfrm xmlns:a="http://schemas.openxmlformats.org/drawingml/2006/main">
          <a:off x="4833938" y="5917406"/>
          <a:ext cx="2071687" cy="392907"/>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en-US" sz="1400" b="1"/>
            <a:t>Regional Total:</a:t>
          </a:r>
          <a:r>
            <a:rPr lang="en-US" sz="1400" b="1" baseline="0"/>
            <a:t>  330,000</a:t>
          </a:r>
          <a:endParaRPr lang="en-US" sz="1400" b="1"/>
        </a:p>
      </cdr:txBody>
    </cdr:sp>
  </cdr:relSizeAnchor>
</c:userShapes>
</file>

<file path=xl/drawings/drawing52.xml><?xml version="1.0" encoding="utf-8"?>
<xdr:wsDr xmlns:xdr="http://schemas.openxmlformats.org/drawingml/2006/spreadsheetDrawing" xmlns:a="http://schemas.openxmlformats.org/drawingml/2006/main">
  <xdr:twoCellAnchor>
    <xdr:from>
      <xdr:col>12</xdr:col>
      <xdr:colOff>0</xdr:colOff>
      <xdr:row>1</xdr:row>
      <xdr:rowOff>0</xdr:rowOff>
    </xdr:from>
    <xdr:to>
      <xdr:col>24</xdr:col>
      <xdr:colOff>0</xdr:colOff>
      <xdr:row>34</xdr:row>
      <xdr:rowOff>0</xdr:rowOff>
    </xdr:to>
    <xdr:grpSp>
      <xdr:nvGrpSpPr>
        <xdr:cNvPr id="2" name="Group 1"/>
        <xdr:cNvGrpSpPr/>
      </xdr:nvGrpSpPr>
      <xdr:grpSpPr>
        <a:xfrm>
          <a:off x="8350250" y="269875"/>
          <a:ext cx="8302625" cy="6810375"/>
          <a:chOff x="8247254" y="176211"/>
          <a:chExt cx="7798597" cy="6762750"/>
        </a:xfrm>
      </xdr:grpSpPr>
      <xdr:graphicFrame macro="">
        <xdr:nvGraphicFramePr>
          <xdr:cNvPr id="3" name="Chart 2"/>
          <xdr:cNvGraphicFramePr>
            <a:graphicFrameLocks/>
          </xdr:cNvGraphicFramePr>
        </xdr:nvGraphicFramePr>
        <xdr:xfrm>
          <a:off x="8247254" y="176211"/>
          <a:ext cx="7798597" cy="67627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Box 1"/>
          <xdr:cNvSpPr txBox="1"/>
        </xdr:nvSpPr>
        <xdr:spPr>
          <a:xfrm>
            <a:off x="14344267" y="6286500"/>
            <a:ext cx="1403274" cy="3016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500" b="1"/>
              <a:t>Total: 250,000</a:t>
            </a:r>
          </a:p>
        </xdr:txBody>
      </xdr:sp>
    </xdr:grpSp>
    <xdr:clientData/>
  </xdr:twoCellAnchor>
  <xdr:twoCellAnchor>
    <xdr:from>
      <xdr:col>0</xdr:col>
      <xdr:colOff>0</xdr:colOff>
      <xdr:row>1</xdr:row>
      <xdr:rowOff>0</xdr:rowOff>
    </xdr:from>
    <xdr:to>
      <xdr:col>12</xdr:col>
      <xdr:colOff>0</xdr:colOff>
      <xdr:row>34</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3.xml><?xml version="1.0" encoding="utf-8"?>
<c:userShapes xmlns:c="http://schemas.openxmlformats.org/drawingml/2006/chart">
  <cdr:relSizeAnchor xmlns:cdr="http://schemas.openxmlformats.org/drawingml/2006/chartDrawing">
    <cdr:from>
      <cdr:x>0.77706</cdr:x>
      <cdr:y>0.92294</cdr:y>
    </cdr:from>
    <cdr:to>
      <cdr:x>0.97031</cdr:x>
      <cdr:y>0.96326</cdr:y>
    </cdr:to>
    <cdr:sp macro="" textlink="">
      <cdr:nvSpPr>
        <cdr:cNvPr id="2" name="TextBox 1"/>
        <cdr:cNvSpPr txBox="1"/>
      </cdr:nvSpPr>
      <cdr:spPr>
        <a:xfrm xmlns:a="http://schemas.openxmlformats.org/drawingml/2006/main">
          <a:off x="6130925" y="6262152"/>
          <a:ext cx="1524680" cy="27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500" b="1"/>
            <a:t>Total:</a:t>
          </a:r>
          <a:r>
            <a:rPr lang="en-US" sz="1500" b="1" baseline="0"/>
            <a:t> 420,000</a:t>
          </a:r>
          <a:endParaRPr lang="en-US" sz="1500" b="1"/>
        </a:p>
      </cdr:txBody>
    </cdr:sp>
  </cdr:relSizeAnchor>
</c:userShapes>
</file>

<file path=xl/drawings/drawing5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642937</xdr:colOff>
      <xdr:row>30</xdr:row>
      <xdr:rowOff>0</xdr:rowOff>
    </xdr:from>
    <xdr:to>
      <xdr:col>9</xdr:col>
      <xdr:colOff>642937</xdr:colOff>
      <xdr:row>32</xdr:row>
      <xdr:rowOff>0</xdr:rowOff>
    </xdr:to>
    <xdr:sp macro="" textlink="">
      <xdr:nvSpPr>
        <xdr:cNvPr id="3" name="TextBox 2"/>
        <xdr:cNvSpPr txBox="1"/>
      </xdr:nvSpPr>
      <xdr:spPr>
        <a:xfrm>
          <a:off x="5443537" y="6000750"/>
          <a:ext cx="1371600"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Total: 250,000</a:t>
          </a:r>
        </a:p>
      </xdr:txBody>
    </xdr:sp>
    <xdr:clientData/>
  </xdr:twoCellAnchor>
</xdr:wsDr>
</file>

<file path=xl/drawings/drawing5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83343</xdr:colOff>
      <xdr:row>30</xdr:row>
      <xdr:rowOff>0</xdr:rowOff>
    </xdr:from>
    <xdr:to>
      <xdr:col>9</xdr:col>
      <xdr:colOff>642937</xdr:colOff>
      <xdr:row>32</xdr:row>
      <xdr:rowOff>0</xdr:rowOff>
    </xdr:to>
    <xdr:sp macro="" textlink="">
      <xdr:nvSpPr>
        <xdr:cNvPr id="3" name="TextBox 2"/>
        <xdr:cNvSpPr txBox="1"/>
      </xdr:nvSpPr>
      <xdr:spPr>
        <a:xfrm>
          <a:off x="4917281" y="6072188"/>
          <a:ext cx="1940719" cy="4048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Regional Total: 36,000</a:t>
          </a:r>
        </a:p>
      </xdr:txBody>
    </xdr:sp>
    <xdr:clientData/>
  </xdr:twoCellAnchor>
</xdr:wsDr>
</file>

<file path=xl/drawings/drawing56.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7.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11907</xdr:colOff>
      <xdr:row>28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11907</xdr:colOff>
      <xdr:row>28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9.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666750</xdr:colOff>
      <xdr:row>27</xdr:row>
      <xdr:rowOff>190500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28</xdr:row>
      <xdr:rowOff>0</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0.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666750</xdr:colOff>
      <xdr:row>27</xdr:row>
      <xdr:rowOff>190500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680356</xdr:colOff>
      <xdr:row>30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653143</xdr:colOff>
      <xdr:row>1</xdr:row>
      <xdr:rowOff>0</xdr:rowOff>
    </xdr:from>
    <xdr:to>
      <xdr:col>19</xdr:col>
      <xdr:colOff>653143</xdr:colOff>
      <xdr:row>30</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2.xml><?xml version="1.0" encoding="utf-8"?>
<c:userShapes xmlns:c="http://schemas.openxmlformats.org/drawingml/2006/chart">
  <cdr:relSizeAnchor xmlns:cdr="http://schemas.openxmlformats.org/drawingml/2006/chartDrawing">
    <cdr:from>
      <cdr:x>0.82306</cdr:x>
      <cdr:y>0.92352</cdr:y>
    </cdr:from>
    <cdr:to>
      <cdr:x>1</cdr:x>
      <cdr:y>0.96092</cdr:y>
    </cdr:to>
    <cdr:sp macro="" textlink="">
      <cdr:nvSpPr>
        <cdr:cNvPr id="2" name="TextBox 1"/>
        <cdr:cNvSpPr txBox="1"/>
      </cdr:nvSpPr>
      <cdr:spPr>
        <a:xfrm xmlns:a="http://schemas.openxmlformats.org/drawingml/2006/main">
          <a:off x="5633357" y="5466443"/>
          <a:ext cx="1211035" cy="2213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Total: 18,000</a:t>
          </a:r>
          <a:r>
            <a:rPr lang="en-US" sz="1300" b="1" baseline="0"/>
            <a:t> </a:t>
          </a:r>
          <a:endParaRPr lang="en-US" sz="1300" b="1"/>
        </a:p>
      </cdr:txBody>
    </cdr:sp>
  </cdr:relSizeAnchor>
</c:userShapes>
</file>

<file path=xl/drawings/drawing63.xml><?xml version="1.0" encoding="utf-8"?>
<c:userShapes xmlns:c="http://schemas.openxmlformats.org/drawingml/2006/chart">
  <cdr:relSizeAnchor xmlns:cdr="http://schemas.openxmlformats.org/drawingml/2006/chartDrawing">
    <cdr:from>
      <cdr:x>0.814</cdr:x>
      <cdr:y>0.92812</cdr:y>
    </cdr:from>
    <cdr:to>
      <cdr:x>1</cdr:x>
      <cdr:y>0.97241</cdr:y>
    </cdr:to>
    <cdr:sp macro="" textlink="">
      <cdr:nvSpPr>
        <cdr:cNvPr id="2" name="TextBox 1"/>
        <cdr:cNvSpPr txBox="1"/>
      </cdr:nvSpPr>
      <cdr:spPr>
        <a:xfrm xmlns:a="http://schemas.openxmlformats.org/drawingml/2006/main">
          <a:off x="5538107" y="5493657"/>
          <a:ext cx="1265464" cy="2621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Total: 41,000</a:t>
          </a:r>
          <a:r>
            <a:rPr lang="en-US" sz="1300" b="1" baseline="0"/>
            <a:t> </a:t>
          </a:r>
          <a:endParaRPr lang="en-US" sz="1300" b="1"/>
        </a:p>
      </cdr:txBody>
    </cdr:sp>
  </cdr:relSizeAnchor>
</c:userShapes>
</file>

<file path=xl/drawings/drawing6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642937</xdr:colOff>
      <xdr:row>30</xdr:row>
      <xdr:rowOff>0</xdr:rowOff>
    </xdr:from>
    <xdr:to>
      <xdr:col>9</xdr:col>
      <xdr:colOff>642937</xdr:colOff>
      <xdr:row>32</xdr:row>
      <xdr:rowOff>0</xdr:rowOff>
    </xdr:to>
    <xdr:sp macro="" textlink="">
      <xdr:nvSpPr>
        <xdr:cNvPr id="3" name="TextBox 2"/>
        <xdr:cNvSpPr txBox="1"/>
      </xdr:nvSpPr>
      <xdr:spPr>
        <a:xfrm>
          <a:off x="5443537" y="6000750"/>
          <a:ext cx="1371600"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Total: 41,000</a:t>
          </a:r>
        </a:p>
      </xdr:txBody>
    </xdr:sp>
    <xdr:clientData/>
  </xdr:twoCellAnchor>
</xdr:wsDr>
</file>

<file path=xl/drawings/drawing6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32</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154781</xdr:colOff>
      <xdr:row>30</xdr:row>
      <xdr:rowOff>0</xdr:rowOff>
    </xdr:from>
    <xdr:to>
      <xdr:col>9</xdr:col>
      <xdr:colOff>642937</xdr:colOff>
      <xdr:row>32</xdr:row>
      <xdr:rowOff>0</xdr:rowOff>
    </xdr:to>
    <xdr:sp macro="" textlink="">
      <xdr:nvSpPr>
        <xdr:cNvPr id="3" name="TextBox 2"/>
        <xdr:cNvSpPr txBox="1"/>
      </xdr:nvSpPr>
      <xdr:spPr>
        <a:xfrm>
          <a:off x="4988719" y="6072188"/>
          <a:ext cx="1869281" cy="4048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Regional Total: 12,000</a:t>
          </a:r>
        </a:p>
      </xdr:txBody>
    </xdr:sp>
    <xdr:clientData/>
  </xdr:twoCellAnchor>
</xdr:wsDr>
</file>

<file path=xl/drawings/drawing6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685799</xdr:colOff>
      <xdr:row>28</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438150</xdr:colOff>
      <xdr:row>21</xdr:row>
      <xdr:rowOff>130419</xdr:rowOff>
    </xdr:from>
    <xdr:to>
      <xdr:col>10</xdr:col>
      <xdr:colOff>561975</xdr:colOff>
      <xdr:row>21</xdr:row>
      <xdr:rowOff>130419</xdr:rowOff>
    </xdr:to>
    <xdr:cxnSp macro="">
      <xdr:nvCxnSpPr>
        <xdr:cNvPr id="3" name="Straight Connector 2"/>
        <xdr:cNvCxnSpPr/>
      </xdr:nvCxnSpPr>
      <xdr:spPr>
        <a:xfrm>
          <a:off x="438150" y="4330944"/>
          <a:ext cx="8401050"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476249</xdr:colOff>
      <xdr:row>20</xdr:row>
      <xdr:rowOff>50647</xdr:rowOff>
    </xdr:from>
    <xdr:to>
      <xdr:col>2</xdr:col>
      <xdr:colOff>485774</xdr:colOff>
      <xdr:row>21</xdr:row>
      <xdr:rowOff>92319</xdr:rowOff>
    </xdr:to>
    <xdr:sp macro="" textlink="">
      <xdr:nvSpPr>
        <xdr:cNvPr id="4" name="TextBox 3"/>
        <xdr:cNvSpPr txBox="1"/>
      </xdr:nvSpPr>
      <xdr:spPr>
        <a:xfrm>
          <a:off x="476249" y="4051147"/>
          <a:ext cx="1381125" cy="2416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Median</a:t>
          </a:r>
          <a:r>
            <a:rPr lang="en-US" sz="1400" b="1" baseline="0"/>
            <a:t> = 20%</a:t>
          </a:r>
          <a:endParaRPr lang="en-US" sz="1400" b="1"/>
        </a:p>
      </xdr:txBody>
    </xdr:sp>
    <xdr:clientData/>
  </xdr:twoCellAnchor>
</xdr:wsDr>
</file>

<file path=xl/drawings/drawing67.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0</xdr:colOff>
      <xdr:row>28</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8.xml><?xml version="1.0" encoding="utf-8"?>
<xdr:wsDr xmlns:xdr="http://schemas.openxmlformats.org/drawingml/2006/spreadsheetDrawing" xmlns:a="http://schemas.openxmlformats.org/drawingml/2006/main">
  <xdr:twoCellAnchor>
    <xdr:from>
      <xdr:col>0</xdr:col>
      <xdr:colOff>0</xdr:colOff>
      <xdr:row>0</xdr:row>
      <xdr:rowOff>1</xdr:rowOff>
    </xdr:from>
    <xdr:to>
      <xdr:col>14</xdr:col>
      <xdr:colOff>680356</xdr:colOff>
      <xdr:row>28</xdr:row>
      <xdr:rowOff>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9.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0</xdr:colOff>
      <xdr:row>28</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214311</xdr:rowOff>
    </xdr:from>
    <xdr:to>
      <xdr:col>7</xdr:col>
      <xdr:colOff>0</xdr:colOff>
      <xdr:row>28</xdr:row>
      <xdr:rowOff>202405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693965</xdr:colOff>
      <xdr:row>3</xdr:row>
      <xdr:rowOff>1</xdr:rowOff>
    </xdr:from>
    <xdr:to>
      <xdr:col>13</xdr:col>
      <xdr:colOff>714375</xdr:colOff>
      <xdr:row>29</xdr:row>
      <xdr:rowOff>0</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0.33721</cdr:x>
      <cdr:y>0.48566</cdr:y>
    </cdr:from>
    <cdr:to>
      <cdr:x>0.6686</cdr:x>
      <cdr:y>0.63862</cdr:y>
    </cdr:to>
    <cdr:sp macro="" textlink="">
      <cdr:nvSpPr>
        <cdr:cNvPr id="2" name="TextBox 1"/>
        <cdr:cNvSpPr txBox="1"/>
      </cdr:nvSpPr>
      <cdr:spPr>
        <a:xfrm xmlns:a="http://schemas.openxmlformats.org/drawingml/2006/main">
          <a:off x="1657350" y="2419351"/>
          <a:ext cx="1628775" cy="762000"/>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nchor="ctr"/>
        <a:lstStyle xmlns:a="http://schemas.openxmlformats.org/drawingml/2006/main"/>
        <a:p xmlns:a="http://schemas.openxmlformats.org/drawingml/2006/main">
          <a:pPr algn="ctr"/>
          <a:r>
            <a:rPr lang="en-US" sz="1400">
              <a:solidFill>
                <a:schemeClr val="tx1">
                  <a:lumMod val="50000"/>
                  <a:lumOff val="50000"/>
                </a:schemeClr>
              </a:solidFill>
            </a:rPr>
            <a:t>120,000 new HIV infections among children</a:t>
          </a:r>
        </a:p>
      </cdr:txBody>
    </cdr:sp>
  </cdr:relSizeAnchor>
</c:userShapes>
</file>

<file path=xl/drawings/drawing9.xml><?xml version="1.0" encoding="utf-8"?>
<c:userShapes xmlns:c="http://schemas.openxmlformats.org/drawingml/2006/chart">
  <cdr:relSizeAnchor xmlns:cdr="http://schemas.openxmlformats.org/drawingml/2006/chartDrawing">
    <cdr:from>
      <cdr:x>0.33204</cdr:x>
      <cdr:y>0.46144</cdr:y>
    </cdr:from>
    <cdr:to>
      <cdr:x>0.66344</cdr:x>
      <cdr:y>0.6144</cdr:y>
    </cdr:to>
    <cdr:sp macro="" textlink="">
      <cdr:nvSpPr>
        <cdr:cNvPr id="2" name="TextBox 1"/>
        <cdr:cNvSpPr txBox="1"/>
      </cdr:nvSpPr>
      <cdr:spPr>
        <a:xfrm xmlns:a="http://schemas.openxmlformats.org/drawingml/2006/main">
          <a:off x="1631950" y="2298700"/>
          <a:ext cx="1628775" cy="762000"/>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400">
              <a:solidFill>
                <a:schemeClr val="tx1">
                  <a:lumMod val="50000"/>
                  <a:lumOff val="50000"/>
                </a:schemeClr>
              </a:solidFill>
            </a:rPr>
            <a:t>65,000 new HIV infections among children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1.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26.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27.bin"/></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28.bin"/></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9"/>
  <sheetViews>
    <sheetView showGridLines="0" showRowColHeaders="0" tabSelected="1" zoomScale="70" zoomScaleNormal="70" workbookViewId="0">
      <selection sqref="A1:F1"/>
    </sheetView>
  </sheetViews>
  <sheetFormatPr defaultRowHeight="15.75" x14ac:dyDescent="0.25"/>
  <cols>
    <col min="1" max="1" width="18.75" style="27" customWidth="1"/>
    <col min="2" max="2" width="9.75" style="27" bestFit="1" customWidth="1"/>
    <col min="3" max="3" width="8.125" style="27" bestFit="1" customWidth="1"/>
    <col min="4" max="5" width="9.875" style="38" bestFit="1" customWidth="1"/>
    <col min="6" max="6" width="17.125" style="39" bestFit="1" customWidth="1"/>
    <col min="7" max="16384" width="9" style="27"/>
  </cols>
  <sheetData>
    <row r="1" spans="1:6" ht="40.5" customHeight="1" x14ac:dyDescent="0.3">
      <c r="A1" s="196" t="s">
        <v>326</v>
      </c>
      <c r="B1" s="196"/>
      <c r="C1" s="196"/>
      <c r="D1" s="196"/>
      <c r="E1" s="196"/>
      <c r="F1" s="196"/>
    </row>
    <row r="3" spans="1:6" x14ac:dyDescent="0.25">
      <c r="A3" s="40"/>
      <c r="B3" s="41" t="s">
        <v>11</v>
      </c>
      <c r="C3" s="41"/>
      <c r="D3" s="41" t="s">
        <v>255</v>
      </c>
      <c r="E3" s="41"/>
      <c r="F3" s="42"/>
    </row>
    <row r="4" spans="1:6" ht="16.5" thickBot="1" x14ac:dyDescent="0.3">
      <c r="A4" s="43"/>
      <c r="B4" s="44" t="s">
        <v>197</v>
      </c>
      <c r="C4" s="44" t="s">
        <v>198</v>
      </c>
      <c r="D4" s="44" t="s">
        <v>197</v>
      </c>
      <c r="E4" s="44" t="s">
        <v>198</v>
      </c>
      <c r="F4" s="45" t="s">
        <v>246</v>
      </c>
    </row>
    <row r="5" spans="1:6" ht="47.25" x14ac:dyDescent="0.25">
      <c r="A5" s="21" t="s">
        <v>256</v>
      </c>
      <c r="B5" s="22">
        <v>880000</v>
      </c>
      <c r="C5" s="22">
        <v>920000</v>
      </c>
      <c r="D5" s="22">
        <v>240000</v>
      </c>
      <c r="E5" s="22">
        <v>250000</v>
      </c>
      <c r="F5" s="23">
        <v>28</v>
      </c>
    </row>
    <row r="6" spans="1:6" ht="47.25" x14ac:dyDescent="0.25">
      <c r="A6" s="35" t="s">
        <v>257</v>
      </c>
      <c r="B6" s="36">
        <v>71000</v>
      </c>
      <c r="C6" s="36">
        <v>75000</v>
      </c>
      <c r="D6" s="36">
        <v>32000</v>
      </c>
      <c r="E6" s="36">
        <v>33000</v>
      </c>
      <c r="F6" s="37">
        <v>45</v>
      </c>
    </row>
    <row r="7" spans="1:6" ht="63" x14ac:dyDescent="0.25">
      <c r="A7" s="24" t="s">
        <v>258</v>
      </c>
      <c r="B7" s="25">
        <v>52000</v>
      </c>
      <c r="C7" s="25">
        <v>53000</v>
      </c>
      <c r="D7" s="25">
        <v>21000</v>
      </c>
      <c r="E7" s="25">
        <v>22000</v>
      </c>
      <c r="F7" s="26">
        <v>40</v>
      </c>
    </row>
    <row r="8" spans="1:6" x14ac:dyDescent="0.25">
      <c r="A8" s="27" t="s">
        <v>340</v>
      </c>
    </row>
    <row r="9" spans="1:6" x14ac:dyDescent="0.25">
      <c r="A9" s="27" t="s">
        <v>245</v>
      </c>
    </row>
  </sheetData>
  <sheetProtection algorithmName="SHA-512" hashValue="XEga46e6g2KFk48Yft6/+xJkflk0/Fu4L4yHDEQg3AIWv2z8U3yT7DmPEH4GnMmqkQTL/gBnm88ZJfgA90gRpA==" saltValue="H4f71lHQRu2PXOf8oX6ENw==" spinCount="100000" sheet="1" scenarios="1"/>
  <mergeCells count="1">
    <mergeCell ref="A1:F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P50"/>
  <sheetViews>
    <sheetView showGridLines="0" showRowColHeaders="0" zoomScale="70" zoomScaleNormal="70" workbookViewId="0">
      <selection sqref="A1:F1"/>
    </sheetView>
  </sheetViews>
  <sheetFormatPr defaultRowHeight="15.75" x14ac:dyDescent="0.25"/>
  <cols>
    <col min="1" max="2" width="9" style="27"/>
    <col min="3" max="3" width="11.25" style="27" bestFit="1" customWidth="1"/>
    <col min="4" max="16384" width="9" style="27"/>
  </cols>
  <sheetData>
    <row r="1" spans="1:16" ht="15.75" customHeight="1" x14ac:dyDescent="0.25">
      <c r="A1" s="29"/>
      <c r="B1" s="29"/>
      <c r="C1" s="29"/>
      <c r="D1" s="29"/>
      <c r="E1" s="29"/>
      <c r="F1" s="29"/>
      <c r="G1" s="29"/>
      <c r="H1" s="29"/>
      <c r="I1" s="29"/>
      <c r="J1" s="29"/>
      <c r="K1" s="203" t="s">
        <v>275</v>
      </c>
      <c r="L1" s="203"/>
      <c r="M1" s="29"/>
      <c r="N1" s="29"/>
      <c r="O1" s="29"/>
      <c r="P1" s="29"/>
    </row>
    <row r="2" spans="1:16" x14ac:dyDescent="0.25">
      <c r="K2" s="203"/>
      <c r="L2" s="203"/>
    </row>
    <row r="3" spans="1:16" x14ac:dyDescent="0.25">
      <c r="K3" s="203"/>
      <c r="L3" s="203"/>
    </row>
    <row r="4" spans="1:16" x14ac:dyDescent="0.25">
      <c r="K4" s="203"/>
      <c r="L4" s="203"/>
    </row>
    <row r="5" spans="1:16" x14ac:dyDescent="0.25">
      <c r="K5" s="203"/>
      <c r="L5" s="203"/>
    </row>
    <row r="6" spans="1:16" x14ac:dyDescent="0.25">
      <c r="K6" s="203"/>
      <c r="L6" s="203"/>
    </row>
    <row r="33" spans="1:7" x14ac:dyDescent="0.25">
      <c r="A33" s="28" t="s">
        <v>340</v>
      </c>
    </row>
    <row r="38" spans="1:7" hidden="1" x14ac:dyDescent="0.25"/>
    <row r="39" spans="1:7" hidden="1" x14ac:dyDescent="0.25">
      <c r="A39" s="27" t="s">
        <v>222</v>
      </c>
      <c r="B39" s="27" t="s">
        <v>221</v>
      </c>
      <c r="G39" s="27">
        <v>2015</v>
      </c>
    </row>
    <row r="40" spans="1:7" hidden="1" x14ac:dyDescent="0.25">
      <c r="A40" s="27" t="s">
        <v>183</v>
      </c>
      <c r="B40" s="27">
        <v>1056450</v>
      </c>
      <c r="C40" s="77">
        <f t="shared" ref="C40:C45" si="0">(IF(ISNUMBER(B40),(IF(B40&lt;100,"&lt;100",IF(B40&lt;200,"&lt;200",IF(B40&lt;500,"&lt;500",IF(B40&lt;1000,"&lt;1,000",IF(B40&lt;10000,(ROUND(B40,-2)),IF(B40&lt;100000,(ROUND(B40,-3)),IF(B40&lt;1000000,(ROUND(B40,-4)),IF(B40&gt;=1000000,(ROUND(B40,-5))))))))))),"-"))</f>
        <v>1100000</v>
      </c>
      <c r="D40" s="30">
        <f t="shared" ref="D40:D47" si="1">B40/$B$49</f>
        <v>0.5892146036207877</v>
      </c>
      <c r="F40" s="27" t="s">
        <v>247</v>
      </c>
      <c r="G40" s="27">
        <v>1056450</v>
      </c>
    </row>
    <row r="41" spans="1:7" hidden="1" x14ac:dyDescent="0.25">
      <c r="A41" s="27" t="s">
        <v>184</v>
      </c>
      <c r="B41" s="27">
        <v>493282</v>
      </c>
      <c r="C41" s="77">
        <f t="shared" si="0"/>
        <v>490000</v>
      </c>
      <c r="D41" s="30">
        <f t="shared" si="1"/>
        <v>0.27511851777487756</v>
      </c>
      <c r="F41" s="27" t="s">
        <v>255</v>
      </c>
      <c r="G41" s="27">
        <v>493282</v>
      </c>
    </row>
    <row r="42" spans="1:7" hidden="1" x14ac:dyDescent="0.25">
      <c r="A42" s="27" t="s">
        <v>187</v>
      </c>
      <c r="B42" s="27">
        <v>143787</v>
      </c>
      <c r="C42" s="77">
        <f t="shared" si="0"/>
        <v>140000</v>
      </c>
      <c r="D42" s="30">
        <f t="shared" si="1"/>
        <v>8.0194424923869759E-2</v>
      </c>
      <c r="F42" s="27" t="s">
        <v>254</v>
      </c>
      <c r="G42" s="27">
        <v>143787</v>
      </c>
    </row>
    <row r="43" spans="1:7" hidden="1" x14ac:dyDescent="0.25">
      <c r="A43" s="27" t="s">
        <v>186</v>
      </c>
      <c r="B43" s="27">
        <v>49235.4</v>
      </c>
      <c r="C43" s="77">
        <f t="shared" si="0"/>
        <v>49000</v>
      </c>
      <c r="D43" s="30">
        <f t="shared" si="1"/>
        <v>2.7460094368035339E-2</v>
      </c>
      <c r="F43" s="27" t="s">
        <v>251</v>
      </c>
      <c r="G43" s="27">
        <v>49235.4</v>
      </c>
    </row>
    <row r="44" spans="1:7" hidden="1" x14ac:dyDescent="0.25">
      <c r="A44" s="27" t="s">
        <v>188</v>
      </c>
      <c r="B44" s="27">
        <v>31925</v>
      </c>
      <c r="C44" s="77">
        <f t="shared" si="0"/>
        <v>32000</v>
      </c>
      <c r="D44" s="30">
        <f t="shared" si="1"/>
        <v>1.780555276690203E-2</v>
      </c>
      <c r="F44" s="27" t="s">
        <v>252</v>
      </c>
      <c r="G44" s="27">
        <v>31925</v>
      </c>
    </row>
    <row r="45" spans="1:7" hidden="1" x14ac:dyDescent="0.25">
      <c r="A45" s="27" t="s">
        <v>185</v>
      </c>
      <c r="B45" s="27">
        <v>7782</v>
      </c>
      <c r="C45" s="77">
        <f t="shared" si="0"/>
        <v>7800</v>
      </c>
      <c r="D45" s="30">
        <f t="shared" si="1"/>
        <v>4.3402603486932369E-3</v>
      </c>
      <c r="F45" s="27" t="s">
        <v>253</v>
      </c>
      <c r="G45" s="27">
        <v>7782</v>
      </c>
    </row>
    <row r="46" spans="1:7" hidden="1" x14ac:dyDescent="0.25">
      <c r="A46" s="27" t="s">
        <v>189</v>
      </c>
      <c r="B46" s="27">
        <v>6367</v>
      </c>
      <c r="C46" s="77"/>
      <c r="D46" s="30">
        <f t="shared" si="1"/>
        <v>3.5510714006848935E-3</v>
      </c>
      <c r="F46" s="27" t="s">
        <v>189</v>
      </c>
      <c r="G46" s="27">
        <v>6367</v>
      </c>
    </row>
    <row r="47" spans="1:7" hidden="1" x14ac:dyDescent="0.25">
      <c r="A47" s="27" t="s">
        <v>241</v>
      </c>
      <c r="B47" s="27">
        <v>4157.47</v>
      </c>
      <c r="C47" s="77"/>
      <c r="D47" s="30">
        <f t="shared" si="1"/>
        <v>2.3187486753895752E-3</v>
      </c>
      <c r="F47" s="27" t="s">
        <v>201</v>
      </c>
      <c r="G47" s="27">
        <v>4157.47</v>
      </c>
    </row>
    <row r="48" spans="1:7" hidden="1" x14ac:dyDescent="0.25">
      <c r="C48" s="77"/>
    </row>
    <row r="49" spans="1:7" hidden="1" x14ac:dyDescent="0.25">
      <c r="A49" s="27" t="s">
        <v>11</v>
      </c>
      <c r="B49" s="27">
        <v>1792980</v>
      </c>
      <c r="C49" s="77">
        <f>(IF(ISNUMBER(B49),(IF(B49&lt;100,"&lt;100",IF(B49&lt;200,"&lt;200",IF(B49&lt;500,"&lt;500",IF(B49&lt;1000,"&lt;1,000",IF(B49&lt;10000,(ROUND(B49,-2)),IF(B49&lt;100000,(ROUND(B49,-3)),IF(B49&lt;1000000,(ROUND(B49,-4)),IF(B49&gt;=1000000,(ROUND(B49,-5))))))))))),"-"))</f>
        <v>1800000</v>
      </c>
      <c r="D49" s="30">
        <f>B49/$B$49</f>
        <v>1</v>
      </c>
      <c r="F49" s="27" t="s">
        <v>11</v>
      </c>
      <c r="G49" s="27">
        <v>1792980</v>
      </c>
    </row>
    <row r="50" spans="1:7" hidden="1" x14ac:dyDescent="0.25"/>
  </sheetData>
  <sheetProtection algorithmName="SHA-512" hashValue="laWL5cIwzY8Y7YXiz2OqXes/l1ymU9nFrGYfOB7/txQsjyjpfaj1WccRuHvEZq4ucEqenB6pJgVVnLjOQ4pM7w==" saltValue="xrVgwewCGegn7obYhBRm+g==" spinCount="100000" sheet="1" scenarios="1"/>
  <mergeCells count="1">
    <mergeCell ref="K1:L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65"/>
  <sheetViews>
    <sheetView showGridLines="0" showRowColHeaders="0" zoomScale="70" zoomScaleNormal="70" workbookViewId="0"/>
  </sheetViews>
  <sheetFormatPr defaultRowHeight="15.75" x14ac:dyDescent="0.25"/>
  <cols>
    <col min="1" max="2" width="9" style="27"/>
    <col min="3" max="3" width="9.625" style="27" bestFit="1" customWidth="1"/>
    <col min="4" max="16384" width="9" style="27"/>
  </cols>
  <sheetData>
    <row r="1" spans="1:16" ht="15.75" customHeight="1" x14ac:dyDescent="0.25">
      <c r="A1" s="29"/>
      <c r="B1" s="29"/>
      <c r="C1" s="29"/>
      <c r="D1" s="29"/>
      <c r="E1" s="29"/>
      <c r="F1" s="29"/>
      <c r="G1" s="29"/>
      <c r="H1" s="29"/>
      <c r="I1" s="29"/>
      <c r="J1" s="29"/>
      <c r="O1" s="29"/>
      <c r="P1" s="29"/>
    </row>
    <row r="36" spans="1:4" x14ac:dyDescent="0.25">
      <c r="A36" s="28" t="s">
        <v>340</v>
      </c>
    </row>
    <row r="37" spans="1:4" x14ac:dyDescent="0.25">
      <c r="A37" s="27" t="s">
        <v>333</v>
      </c>
    </row>
    <row r="39" spans="1:4" hidden="1" x14ac:dyDescent="0.25">
      <c r="A39" s="27" t="s">
        <v>222</v>
      </c>
      <c r="B39" s="27" t="s">
        <v>221</v>
      </c>
    </row>
    <row r="40" spans="1:4" hidden="1" x14ac:dyDescent="0.25">
      <c r="A40" s="186" t="s">
        <v>129</v>
      </c>
      <c r="B40" s="32">
        <v>260707</v>
      </c>
      <c r="C40" s="188">
        <v>260000</v>
      </c>
      <c r="D40" s="30">
        <f t="shared" ref="D40:D62" si="0">B40/$B$65</f>
        <v>0.52851512927696531</v>
      </c>
    </row>
    <row r="41" spans="1:4" hidden="1" x14ac:dyDescent="0.25">
      <c r="A41" s="186" t="s">
        <v>70</v>
      </c>
      <c r="B41" s="32">
        <v>41954</v>
      </c>
      <c r="C41" s="188">
        <v>42000</v>
      </c>
      <c r="D41" s="30">
        <f t="shared" si="0"/>
        <v>8.5050741766372992E-2</v>
      </c>
    </row>
    <row r="42" spans="1:4" hidden="1" x14ac:dyDescent="0.25">
      <c r="A42" s="186" t="s">
        <v>56</v>
      </c>
      <c r="B42" s="32">
        <v>38726</v>
      </c>
      <c r="C42" s="188">
        <v>39000</v>
      </c>
      <c r="D42" s="30">
        <f t="shared" si="0"/>
        <v>7.850681760129094E-2</v>
      </c>
    </row>
    <row r="43" spans="1:4" hidden="1" x14ac:dyDescent="0.25">
      <c r="A43" s="186" t="s">
        <v>328</v>
      </c>
      <c r="B43" s="32">
        <v>28992</v>
      </c>
      <c r="C43" s="188">
        <v>29000</v>
      </c>
      <c r="D43" s="30">
        <f t="shared" si="0"/>
        <v>5.8773683207577004E-2</v>
      </c>
    </row>
    <row r="44" spans="1:4" hidden="1" x14ac:dyDescent="0.25">
      <c r="A44" s="186" t="s">
        <v>87</v>
      </c>
      <c r="B44" s="32">
        <v>18577</v>
      </c>
      <c r="C44" s="188">
        <v>19000</v>
      </c>
      <c r="D44" s="30">
        <f t="shared" si="0"/>
        <v>3.7659999756731441E-2</v>
      </c>
    </row>
    <row r="45" spans="1:4" hidden="1" x14ac:dyDescent="0.25">
      <c r="A45" s="186" t="s">
        <v>59</v>
      </c>
      <c r="B45" s="32">
        <v>17746</v>
      </c>
      <c r="C45" s="188">
        <v>18000</v>
      </c>
      <c r="D45" s="30">
        <f t="shared" si="0"/>
        <v>3.5975365004196382E-2</v>
      </c>
    </row>
    <row r="46" spans="1:4" hidden="1" x14ac:dyDescent="0.25">
      <c r="A46" s="186" t="s">
        <v>115</v>
      </c>
      <c r="B46" s="32">
        <v>11787</v>
      </c>
      <c r="C46" s="188">
        <v>12000</v>
      </c>
      <c r="D46" s="30">
        <f t="shared" si="0"/>
        <v>2.3895053944802364E-2</v>
      </c>
    </row>
    <row r="47" spans="1:4" hidden="1" x14ac:dyDescent="0.25">
      <c r="A47" s="186" t="s">
        <v>58</v>
      </c>
      <c r="B47" s="32">
        <v>9440</v>
      </c>
      <c r="C47" s="188">
        <v>9400</v>
      </c>
      <c r="D47" s="30">
        <f t="shared" si="0"/>
        <v>1.9137126430723198E-2</v>
      </c>
    </row>
    <row r="48" spans="1:4" hidden="1" x14ac:dyDescent="0.25">
      <c r="A48" s="186" t="s">
        <v>160</v>
      </c>
      <c r="B48" s="32">
        <v>9044</v>
      </c>
      <c r="C48" s="188">
        <v>9000</v>
      </c>
      <c r="D48" s="30">
        <f t="shared" si="0"/>
        <v>1.8334340194858113E-2</v>
      </c>
    </row>
    <row r="49" spans="1:4" hidden="1" x14ac:dyDescent="0.25">
      <c r="A49" s="186" t="s">
        <v>54</v>
      </c>
      <c r="B49" s="32">
        <v>7693</v>
      </c>
      <c r="C49" s="188">
        <v>7700</v>
      </c>
      <c r="D49" s="30">
        <f t="shared" si="0"/>
        <v>1.5595541698257791E-2</v>
      </c>
    </row>
    <row r="50" spans="1:4" hidden="1" x14ac:dyDescent="0.25">
      <c r="A50" s="186" t="s">
        <v>90</v>
      </c>
      <c r="B50" s="32">
        <v>7017</v>
      </c>
      <c r="C50" s="188">
        <v>7000</v>
      </c>
      <c r="D50" s="30">
        <f t="shared" si="0"/>
        <v>1.4225128830972952E-2</v>
      </c>
    </row>
    <row r="51" spans="1:4" hidden="1" x14ac:dyDescent="0.25">
      <c r="A51" s="186" t="s">
        <v>128</v>
      </c>
      <c r="B51" s="32">
        <v>5917</v>
      </c>
      <c r="C51" s="188">
        <v>5900</v>
      </c>
      <c r="D51" s="30">
        <f t="shared" si="0"/>
        <v>1.1995167064681055E-2</v>
      </c>
    </row>
    <row r="52" spans="1:4" hidden="1" x14ac:dyDescent="0.25">
      <c r="A52" s="186" t="s">
        <v>63</v>
      </c>
      <c r="B52" s="32">
        <v>5757</v>
      </c>
      <c r="C52" s="188"/>
      <c r="D52" s="30">
        <f t="shared" si="0"/>
        <v>1.1670808989584051E-2</v>
      </c>
    </row>
    <row r="53" spans="1:4" hidden="1" x14ac:dyDescent="0.25">
      <c r="A53" s="186" t="s">
        <v>144</v>
      </c>
      <c r="B53" s="32">
        <v>4773</v>
      </c>
      <c r="C53" s="188">
        <v>4800</v>
      </c>
      <c r="D53" s="30">
        <f t="shared" si="0"/>
        <v>9.6760068277374801E-3</v>
      </c>
    </row>
    <row r="54" spans="1:4" hidden="1" x14ac:dyDescent="0.25">
      <c r="A54" s="186" t="s">
        <v>47</v>
      </c>
      <c r="B54" s="32">
        <v>4757</v>
      </c>
      <c r="C54" s="188">
        <v>4800</v>
      </c>
      <c r="D54" s="30">
        <f t="shared" si="0"/>
        <v>9.6435710202277796E-3</v>
      </c>
    </row>
    <row r="55" spans="1:4" hidden="1" x14ac:dyDescent="0.25">
      <c r="A55" s="186" t="s">
        <v>146</v>
      </c>
      <c r="B55" s="32">
        <v>4395</v>
      </c>
      <c r="C55" s="188">
        <v>4400</v>
      </c>
      <c r="D55" s="30">
        <f t="shared" si="0"/>
        <v>8.9097108753208101E-3</v>
      </c>
    </row>
    <row r="56" spans="1:4" hidden="1" x14ac:dyDescent="0.25">
      <c r="A56" s="186" t="s">
        <v>91</v>
      </c>
      <c r="B56" s="32">
        <v>3907</v>
      </c>
      <c r="C56" s="188"/>
      <c r="D56" s="30">
        <f t="shared" si="0"/>
        <v>7.9204187462749501E-3</v>
      </c>
    </row>
    <row r="57" spans="1:4" hidden="1" x14ac:dyDescent="0.25">
      <c r="A57" s="186" t="s">
        <v>110</v>
      </c>
      <c r="B57" s="32">
        <v>3860</v>
      </c>
      <c r="C57" s="188">
        <v>3900</v>
      </c>
      <c r="D57" s="30">
        <f t="shared" si="0"/>
        <v>7.8251385617152062E-3</v>
      </c>
    </row>
    <row r="58" spans="1:4" hidden="1" x14ac:dyDescent="0.25">
      <c r="A58" s="186" t="s">
        <v>83</v>
      </c>
      <c r="B58" s="32">
        <v>2642</v>
      </c>
      <c r="C58" s="188">
        <v>2600</v>
      </c>
      <c r="D58" s="30">
        <f t="shared" si="0"/>
        <v>5.3559627150392679E-3</v>
      </c>
    </row>
    <row r="59" spans="1:4" hidden="1" x14ac:dyDescent="0.25">
      <c r="A59" s="186" t="s">
        <v>77</v>
      </c>
      <c r="B59" s="32">
        <v>2364</v>
      </c>
      <c r="C59" s="188">
        <v>2400</v>
      </c>
      <c r="D59" s="30">
        <f t="shared" si="0"/>
        <v>4.7923905595582241E-3</v>
      </c>
    </row>
    <row r="60" spans="1:4" hidden="1" x14ac:dyDescent="0.25">
      <c r="A60" s="186" t="s">
        <v>84</v>
      </c>
      <c r="B60" s="32">
        <v>1836</v>
      </c>
      <c r="C60" s="188">
        <v>1800</v>
      </c>
      <c r="D60" s="30">
        <f t="shared" si="0"/>
        <v>3.7220089117381131E-3</v>
      </c>
    </row>
    <row r="61" spans="1:4" hidden="1" x14ac:dyDescent="0.25">
      <c r="A61" s="186" t="s">
        <v>117</v>
      </c>
      <c r="B61" s="32">
        <v>1254</v>
      </c>
      <c r="C61" s="188">
        <v>1300</v>
      </c>
      <c r="D61" s="30">
        <f t="shared" si="0"/>
        <v>2.5421564135727636E-3</v>
      </c>
    </row>
    <row r="62" spans="1:4" hidden="1" x14ac:dyDescent="0.25">
      <c r="A62" s="186" t="s">
        <v>339</v>
      </c>
      <c r="B62" s="32">
        <v>137</v>
      </c>
      <c r="C62" s="189" t="s">
        <v>262</v>
      </c>
      <c r="D62" s="30">
        <f t="shared" si="0"/>
        <v>2.777316018018091E-4</v>
      </c>
    </row>
    <row r="63" spans="1:4" hidden="1" x14ac:dyDescent="0.25"/>
    <row r="64" spans="1:4" hidden="1" x14ac:dyDescent="0.25"/>
    <row r="65" spans="1:4" hidden="1" x14ac:dyDescent="0.25">
      <c r="A65" s="187" t="s">
        <v>255</v>
      </c>
      <c r="B65" s="27">
        <v>493282</v>
      </c>
      <c r="C65" s="81">
        <v>490000</v>
      </c>
      <c r="D65" s="30">
        <f>B65/$B$65</f>
        <v>1</v>
      </c>
    </row>
  </sheetData>
  <sheetProtection algorithmName="SHA-512" hashValue="Fm0lBPRwoPUzpS1ntzPv/TtpX70xJ0hK+unu/5uh+h04ehfAl/NYpycK73xESjtSZnc0WxFlzg5Ks3pyQ3oF1g==" saltValue="rNOgKkSX6zM5zGKnY9I4PA==" spinCount="100000" sheet="1" scenarios="1"/>
  <sortState ref="A39:D62">
    <sortCondition descending="1" ref="B40"/>
  </sortState>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27:F40"/>
  <sheetViews>
    <sheetView showGridLines="0" showRowColHeaders="0" zoomScale="80" zoomScaleNormal="80" workbookViewId="0">
      <selection sqref="A1:F1"/>
    </sheetView>
  </sheetViews>
  <sheetFormatPr defaultRowHeight="15.75" x14ac:dyDescent="0.25"/>
  <cols>
    <col min="1" max="16384" width="9" style="105"/>
  </cols>
  <sheetData>
    <row r="27" spans="1:1" x14ac:dyDescent="0.25">
      <c r="A27" s="105" t="s">
        <v>340</v>
      </c>
    </row>
    <row r="33" spans="1:6" hidden="1" x14ac:dyDescent="0.25">
      <c r="A33" s="106"/>
      <c r="B33" s="106" t="s">
        <v>197</v>
      </c>
      <c r="C33" s="105" t="s">
        <v>198</v>
      </c>
      <c r="D33" s="106"/>
      <c r="E33" s="106" t="s">
        <v>197</v>
      </c>
      <c r="F33" s="105" t="s">
        <v>198</v>
      </c>
    </row>
    <row r="34" spans="1:6" hidden="1" x14ac:dyDescent="0.25">
      <c r="A34" s="106" t="s">
        <v>276</v>
      </c>
      <c r="B34" s="107">
        <v>-89284</v>
      </c>
      <c r="C34" s="107">
        <v>94542</v>
      </c>
      <c r="D34" s="106"/>
      <c r="E34" s="107">
        <v>89000</v>
      </c>
      <c r="F34" s="107">
        <v>95000</v>
      </c>
    </row>
    <row r="35" spans="1:6" hidden="1" x14ac:dyDescent="0.25">
      <c r="A35" s="106" t="s">
        <v>277</v>
      </c>
      <c r="B35" s="107">
        <v>-80573</v>
      </c>
      <c r="C35" s="107">
        <v>84658</v>
      </c>
      <c r="D35" s="106"/>
      <c r="E35" s="107">
        <v>81000</v>
      </c>
      <c r="F35" s="107">
        <v>85000</v>
      </c>
    </row>
    <row r="36" spans="1:6" hidden="1" x14ac:dyDescent="0.25">
      <c r="A36" s="106" t="s">
        <v>278</v>
      </c>
      <c r="B36" s="107">
        <v>-70477</v>
      </c>
      <c r="C36" s="107">
        <v>73755</v>
      </c>
      <c r="D36" s="106"/>
      <c r="E36" s="107">
        <v>70000</v>
      </c>
      <c r="F36" s="107">
        <v>74000</v>
      </c>
    </row>
    <row r="37" spans="1:6" hidden="1" x14ac:dyDescent="0.25">
      <c r="A37" s="106" t="s">
        <v>279</v>
      </c>
      <c r="B37" s="107">
        <v>-111617</v>
      </c>
      <c r="C37" s="107">
        <v>73714</v>
      </c>
      <c r="D37" s="106"/>
      <c r="E37" s="107">
        <v>110000</v>
      </c>
      <c r="F37" s="107">
        <v>74000</v>
      </c>
    </row>
    <row r="38" spans="1:6" hidden="1" x14ac:dyDescent="0.25">
      <c r="A38" s="106" t="s">
        <v>280</v>
      </c>
      <c r="B38" s="107">
        <v>-289865</v>
      </c>
      <c r="C38" s="107">
        <v>163651</v>
      </c>
      <c r="D38" s="106"/>
      <c r="E38" s="107">
        <v>290000</v>
      </c>
      <c r="F38" s="107">
        <v>160000</v>
      </c>
    </row>
    <row r="39" spans="1:6" hidden="1" x14ac:dyDescent="0.25"/>
    <row r="40" spans="1:6" hidden="1" x14ac:dyDescent="0.25">
      <c r="C40" s="105">
        <v>-1</v>
      </c>
    </row>
  </sheetData>
  <sheetProtection algorithmName="SHA-512" hashValue="KqWjA2luwU1CvELNC94JjVuWrdJ4Kz3ygMCvphI2CLzwJeiQJgahdejAKCkcHw3YuQ4RZetfFQEkhCAEuPVH7g==" saltValue="CGJdb12baUF2Fcf0i3DmQQ==" spinCount="100000" sheet="1" scenarios="1"/>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B207"/>
  <sheetViews>
    <sheetView showGridLines="0" showRowColHeaders="0" zoomScale="70" zoomScaleNormal="70" workbookViewId="0">
      <selection sqref="A1:X1"/>
    </sheetView>
  </sheetViews>
  <sheetFormatPr defaultRowHeight="15.75" x14ac:dyDescent="0.25"/>
  <cols>
    <col min="1" max="1" width="9" style="91"/>
    <col min="2" max="2" width="10.125" style="91" bestFit="1" customWidth="1"/>
    <col min="3" max="3" width="9" style="91"/>
    <col min="4" max="4" width="10.75" style="91" bestFit="1" customWidth="1"/>
    <col min="5" max="14" width="9" style="91"/>
    <col min="15" max="15" width="8.5" style="91" customWidth="1"/>
    <col min="16" max="16" width="10.75" style="91" bestFit="1" customWidth="1"/>
    <col min="17" max="18" width="9" style="91"/>
    <col min="19" max="19" width="9.5" style="91" bestFit="1" customWidth="1"/>
    <col min="20" max="16384" width="9" style="91"/>
  </cols>
  <sheetData>
    <row r="1" spans="1:28" ht="21" customHeight="1" x14ac:dyDescent="0.35">
      <c r="A1" s="200" t="s">
        <v>281</v>
      </c>
      <c r="B1" s="200"/>
      <c r="C1" s="200"/>
      <c r="D1" s="200"/>
      <c r="E1" s="200"/>
      <c r="F1" s="200"/>
      <c r="G1" s="200"/>
      <c r="H1" s="200"/>
      <c r="I1" s="200"/>
      <c r="J1" s="200"/>
      <c r="K1" s="200"/>
      <c r="L1" s="200"/>
      <c r="M1" s="200"/>
      <c r="N1" s="200"/>
      <c r="O1" s="200"/>
      <c r="P1" s="200"/>
      <c r="Q1" s="200"/>
      <c r="R1" s="200"/>
      <c r="S1" s="200"/>
      <c r="T1" s="200"/>
      <c r="U1" s="200"/>
      <c r="V1" s="200"/>
      <c r="W1" s="200"/>
      <c r="X1" s="200"/>
    </row>
    <row r="2" spans="1:28" ht="15.75" customHeight="1" x14ac:dyDescent="0.25">
      <c r="X2" s="98"/>
      <c r="Y2" s="204" t="s">
        <v>282</v>
      </c>
      <c r="Z2" s="204"/>
      <c r="AA2" s="204"/>
      <c r="AB2" s="204"/>
    </row>
    <row r="3" spans="1:28" ht="15.75" customHeight="1" x14ac:dyDescent="0.25">
      <c r="X3" s="98"/>
      <c r="Y3" s="204"/>
      <c r="Z3" s="204"/>
      <c r="AA3" s="204"/>
      <c r="AB3" s="204"/>
    </row>
    <row r="4" spans="1:28" ht="15.75" customHeight="1" x14ac:dyDescent="0.25">
      <c r="X4" s="98"/>
      <c r="Y4" s="204"/>
      <c r="Z4" s="204"/>
      <c r="AA4" s="204"/>
      <c r="AB4" s="204"/>
    </row>
    <row r="5" spans="1:28" ht="15.75" customHeight="1" x14ac:dyDescent="0.25">
      <c r="X5" s="98"/>
      <c r="Y5" s="204"/>
      <c r="Z5" s="204"/>
      <c r="AA5" s="204"/>
      <c r="AB5" s="204"/>
    </row>
    <row r="6" spans="1:28" ht="15.75" customHeight="1" x14ac:dyDescent="0.25">
      <c r="X6" s="98"/>
      <c r="Y6" s="204"/>
      <c r="Z6" s="204"/>
      <c r="AA6" s="204"/>
      <c r="AB6" s="204"/>
    </row>
    <row r="7" spans="1:28" ht="15.75" customHeight="1" x14ac:dyDescent="0.25">
      <c r="X7" s="98"/>
      <c r="Y7" s="204"/>
      <c r="Z7" s="204"/>
      <c r="AA7" s="204"/>
      <c r="AB7" s="204"/>
    </row>
    <row r="8" spans="1:28" ht="15.75" customHeight="1" x14ac:dyDescent="0.25">
      <c r="X8" s="98"/>
      <c r="Y8" s="204"/>
      <c r="Z8" s="204"/>
      <c r="AA8" s="204"/>
      <c r="AB8" s="204"/>
    </row>
    <row r="9" spans="1:28" ht="15.75" customHeight="1" x14ac:dyDescent="0.25">
      <c r="X9" s="98"/>
      <c r="Y9" s="204"/>
      <c r="Z9" s="204"/>
      <c r="AA9" s="204"/>
      <c r="AB9" s="204"/>
    </row>
    <row r="10" spans="1:28" ht="15.75" customHeight="1" x14ac:dyDescent="0.25">
      <c r="X10" s="98"/>
      <c r="Y10" s="204"/>
      <c r="Z10" s="204"/>
      <c r="AA10" s="204"/>
      <c r="AB10" s="204"/>
    </row>
    <row r="11" spans="1:28" ht="15.75" customHeight="1" x14ac:dyDescent="0.25">
      <c r="X11" s="98"/>
      <c r="Y11" s="204"/>
      <c r="Z11" s="204"/>
      <c r="AA11" s="204"/>
      <c r="AB11" s="204"/>
    </row>
    <row r="12" spans="1:28" ht="15.75" customHeight="1" x14ac:dyDescent="0.25">
      <c r="X12" s="98"/>
      <c r="Y12" s="204"/>
      <c r="Z12" s="204"/>
      <c r="AA12" s="204"/>
      <c r="AB12" s="204"/>
    </row>
    <row r="13" spans="1:28" ht="15.75" customHeight="1" x14ac:dyDescent="0.25">
      <c r="X13" s="98"/>
      <c r="Y13" s="204"/>
      <c r="Z13" s="204"/>
      <c r="AA13" s="204"/>
      <c r="AB13" s="204"/>
    </row>
    <row r="14" spans="1:28" x14ac:dyDescent="0.25">
      <c r="Y14" s="204"/>
      <c r="Z14" s="204"/>
      <c r="AA14" s="204"/>
      <c r="AB14" s="204"/>
    </row>
    <row r="15" spans="1:28" x14ac:dyDescent="0.25">
      <c r="Y15" s="204"/>
      <c r="Z15" s="204"/>
      <c r="AA15" s="204"/>
      <c r="AB15" s="204"/>
    </row>
    <row r="16" spans="1:28" x14ac:dyDescent="0.25">
      <c r="Y16" s="204"/>
      <c r="Z16" s="204"/>
      <c r="AA16" s="204"/>
      <c r="AB16" s="204"/>
    </row>
    <row r="17" spans="25:28" x14ac:dyDescent="0.25">
      <c r="Y17" s="204"/>
      <c r="Z17" s="204"/>
      <c r="AA17" s="204"/>
      <c r="AB17" s="204"/>
    </row>
    <row r="18" spans="25:28" x14ac:dyDescent="0.25">
      <c r="Y18" s="108"/>
      <c r="Z18" s="108"/>
      <c r="AA18" s="108"/>
      <c r="AB18" s="108"/>
    </row>
    <row r="19" spans="25:28" x14ac:dyDescent="0.25">
      <c r="Y19" s="108"/>
      <c r="Z19" s="108"/>
      <c r="AA19" s="108"/>
      <c r="AB19" s="108"/>
    </row>
    <row r="20" spans="25:28" x14ac:dyDescent="0.25">
      <c r="Y20" s="108"/>
      <c r="Z20" s="108"/>
      <c r="AA20" s="108"/>
      <c r="AB20" s="108"/>
    </row>
    <row r="21" spans="25:28" x14ac:dyDescent="0.25">
      <c r="Y21" s="108"/>
      <c r="Z21" s="108"/>
      <c r="AA21" s="108"/>
      <c r="AB21" s="108"/>
    </row>
    <row r="22" spans="25:28" x14ac:dyDescent="0.25">
      <c r="Y22" s="108"/>
      <c r="Z22" s="108"/>
      <c r="AA22" s="108"/>
      <c r="AB22" s="108"/>
    </row>
    <row r="23" spans="25:28" x14ac:dyDescent="0.25">
      <c r="Y23" s="108"/>
      <c r="Z23" s="108"/>
      <c r="AA23" s="108"/>
      <c r="AB23" s="108"/>
    </row>
    <row r="24" spans="25:28" x14ac:dyDescent="0.25">
      <c r="Y24" s="108"/>
      <c r="Z24" s="108"/>
      <c r="AA24" s="108"/>
      <c r="AB24" s="108"/>
    </row>
    <row r="25" spans="25:28" x14ac:dyDescent="0.25">
      <c r="Y25" s="108"/>
      <c r="Z25" s="108"/>
      <c r="AA25" s="108"/>
      <c r="AB25" s="108"/>
    </row>
    <row r="26" spans="25:28" x14ac:dyDescent="0.25">
      <c r="Y26" s="108"/>
      <c r="Z26" s="108"/>
      <c r="AA26" s="108"/>
      <c r="AB26" s="108"/>
    </row>
    <row r="27" spans="25:28" x14ac:dyDescent="0.25">
      <c r="Y27" s="108"/>
      <c r="Z27" s="108"/>
      <c r="AA27" s="108"/>
      <c r="AB27" s="108"/>
    </row>
    <row r="28" spans="25:28" x14ac:dyDescent="0.25">
      <c r="Y28" s="108"/>
      <c r="Z28" s="108"/>
      <c r="AA28" s="108"/>
      <c r="AB28" s="108"/>
    </row>
    <row r="29" spans="25:28" x14ac:dyDescent="0.25">
      <c r="Y29" s="108"/>
      <c r="Z29" s="108"/>
      <c r="AA29" s="108"/>
      <c r="AB29" s="108"/>
    </row>
    <row r="30" spans="25:28" x14ac:dyDescent="0.25">
      <c r="Y30" s="108"/>
      <c r="Z30" s="108"/>
      <c r="AA30" s="108"/>
      <c r="AB30" s="108"/>
    </row>
    <row r="31" spans="25:28" x14ac:dyDescent="0.25">
      <c r="Y31" s="108"/>
      <c r="Z31" s="108"/>
      <c r="AA31" s="108"/>
      <c r="AB31" s="108"/>
    </row>
    <row r="32" spans="25:28" x14ac:dyDescent="0.25">
      <c r="Y32" s="108"/>
      <c r="Z32" s="108"/>
      <c r="AA32" s="108"/>
      <c r="AB32" s="108"/>
    </row>
    <row r="33" spans="1:28" x14ac:dyDescent="0.25">
      <c r="Y33" s="108"/>
      <c r="Z33" s="108"/>
      <c r="AA33" s="108"/>
      <c r="AB33" s="108"/>
    </row>
    <row r="35" spans="1:28" x14ac:dyDescent="0.25">
      <c r="A35" s="91" t="s">
        <v>340</v>
      </c>
    </row>
    <row r="41" spans="1:28" hidden="1" x14ac:dyDescent="0.25">
      <c r="B41" s="91">
        <v>2000</v>
      </c>
      <c r="N41" s="91">
        <v>2015</v>
      </c>
    </row>
    <row r="42" spans="1:28" hidden="1" x14ac:dyDescent="0.25">
      <c r="B42" s="103" t="s">
        <v>173</v>
      </c>
      <c r="C42" s="103" t="s">
        <v>240</v>
      </c>
      <c r="I42" s="96"/>
      <c r="J42" s="96"/>
      <c r="N42" s="103" t="s">
        <v>173</v>
      </c>
      <c r="O42" s="103" t="s">
        <v>240</v>
      </c>
    </row>
    <row r="43" spans="1:28" hidden="1" x14ac:dyDescent="0.25">
      <c r="A43" s="91">
        <v>1</v>
      </c>
      <c r="B43" s="109" t="s">
        <v>28</v>
      </c>
      <c r="C43" s="129">
        <v>78881</v>
      </c>
      <c r="D43" s="104">
        <v>79000</v>
      </c>
      <c r="E43" s="94">
        <f t="shared" ref="E43:E64" si="0">C43/$C$64</f>
        <v>0.16103082556560205</v>
      </c>
      <c r="I43" s="105" t="s">
        <v>15</v>
      </c>
      <c r="J43" s="130">
        <v>25343</v>
      </c>
      <c r="M43" s="145">
        <v>1</v>
      </c>
      <c r="N43" s="91" t="s">
        <v>129</v>
      </c>
      <c r="O43" s="143">
        <v>40790</v>
      </c>
      <c r="P43" s="104">
        <v>41000</v>
      </c>
      <c r="Q43" s="94">
        <f t="shared" ref="Q43:Q64" si="1">O43/$O$64</f>
        <v>0.27951464309889101</v>
      </c>
    </row>
    <row r="44" spans="1:28" hidden="1" x14ac:dyDescent="0.25">
      <c r="A44" s="91">
        <v>2</v>
      </c>
      <c r="B44" s="109" t="s">
        <v>129</v>
      </c>
      <c r="C44" s="143">
        <v>56037</v>
      </c>
      <c r="D44" s="104">
        <v>56000</v>
      </c>
      <c r="E44" s="94">
        <f t="shared" si="0"/>
        <v>0.11439617109595013</v>
      </c>
      <c r="I44" s="105" t="s">
        <v>54</v>
      </c>
      <c r="J44" s="131">
        <v>20425</v>
      </c>
      <c r="L44" s="145"/>
      <c r="M44" s="145">
        <v>2</v>
      </c>
      <c r="N44" s="91" t="s">
        <v>97</v>
      </c>
      <c r="O44" s="131">
        <v>10383</v>
      </c>
      <c r="P44" s="104"/>
      <c r="Q44" s="94">
        <f t="shared" si="1"/>
        <v>7.1149804836866518E-2</v>
      </c>
    </row>
    <row r="45" spans="1:28" hidden="1" x14ac:dyDescent="0.25">
      <c r="A45" s="91">
        <v>3</v>
      </c>
      <c r="B45" s="109" t="s">
        <v>20</v>
      </c>
      <c r="C45" s="132">
        <v>39448</v>
      </c>
      <c r="D45" s="104">
        <v>39000</v>
      </c>
      <c r="E45" s="94">
        <f t="shared" si="0"/>
        <v>8.053072358250872E-2</v>
      </c>
      <c r="F45" s="94"/>
      <c r="I45" s="105" t="s">
        <v>56</v>
      </c>
      <c r="J45" s="129">
        <v>38726</v>
      </c>
      <c r="L45" s="145"/>
      <c r="M45" s="145">
        <v>3</v>
      </c>
      <c r="N45" s="91" t="s">
        <v>20</v>
      </c>
      <c r="O45" s="132">
        <v>6617</v>
      </c>
      <c r="P45" s="104">
        <v>6600</v>
      </c>
      <c r="Q45" s="94">
        <f t="shared" si="1"/>
        <v>4.5343181990325124E-2</v>
      </c>
      <c r="S45" s="104"/>
    </row>
    <row r="46" spans="1:28" hidden="1" x14ac:dyDescent="0.25">
      <c r="A46" s="91">
        <v>4</v>
      </c>
      <c r="B46" s="109" t="s">
        <v>32</v>
      </c>
      <c r="C46" s="134">
        <v>32374</v>
      </c>
      <c r="D46" s="104">
        <v>32000</v>
      </c>
      <c r="E46" s="94">
        <f t="shared" si="0"/>
        <v>6.6089577298218849E-2</v>
      </c>
      <c r="I46" s="105" t="s">
        <v>58</v>
      </c>
      <c r="J46" s="132">
        <v>13304</v>
      </c>
      <c r="L46" s="145"/>
      <c r="M46" s="145">
        <v>4</v>
      </c>
      <c r="N46" s="91" t="s">
        <v>24</v>
      </c>
      <c r="O46" s="136">
        <v>6564</v>
      </c>
      <c r="P46" s="104">
        <v>6600</v>
      </c>
      <c r="Q46" s="94">
        <f t="shared" si="1"/>
        <v>4.4979997972569762E-2</v>
      </c>
      <c r="R46" s="94"/>
      <c r="U46" s="27"/>
    </row>
    <row r="47" spans="1:28" hidden="1" x14ac:dyDescent="0.25">
      <c r="A47" s="91">
        <v>5</v>
      </c>
      <c r="B47" s="109" t="s">
        <v>19</v>
      </c>
      <c r="C47" s="136">
        <v>31301</v>
      </c>
      <c r="D47" s="104"/>
      <c r="E47" s="94">
        <f t="shared" si="0"/>
        <v>6.3899112220039175E-2</v>
      </c>
      <c r="I47" s="105" t="s">
        <v>59</v>
      </c>
      <c r="J47" s="133">
        <v>17746</v>
      </c>
      <c r="L47" s="145"/>
      <c r="M47" s="145">
        <v>5</v>
      </c>
      <c r="N47" s="91" t="s">
        <v>32</v>
      </c>
      <c r="O47" s="134">
        <v>6482</v>
      </c>
      <c r="P47" s="104">
        <v>6500</v>
      </c>
      <c r="Q47" s="94">
        <f t="shared" si="1"/>
        <v>4.4418090624344486E-2</v>
      </c>
    </row>
    <row r="48" spans="1:28" hidden="1" x14ac:dyDescent="0.25">
      <c r="A48" s="91">
        <v>6</v>
      </c>
      <c r="B48" s="109" t="s">
        <v>172</v>
      </c>
      <c r="C48" s="142">
        <v>26111</v>
      </c>
      <c r="D48" s="104">
        <v>26000</v>
      </c>
      <c r="E48" s="94">
        <f t="shared" si="0"/>
        <v>5.3304038822320148E-2</v>
      </c>
      <c r="I48" s="105" t="s">
        <v>274</v>
      </c>
      <c r="J48" s="134">
        <v>28992</v>
      </c>
      <c r="L48" s="145"/>
      <c r="M48" s="145">
        <v>6</v>
      </c>
      <c r="N48" s="91" t="s">
        <v>28</v>
      </c>
      <c r="O48" s="129">
        <v>5053</v>
      </c>
      <c r="P48" s="104">
        <v>5100</v>
      </c>
      <c r="Q48" s="94">
        <f t="shared" si="1"/>
        <v>3.4625827202223493E-2</v>
      </c>
      <c r="U48" s="27"/>
    </row>
    <row r="49" spans="1:21" hidden="1" x14ac:dyDescent="0.25">
      <c r="A49" s="91">
        <v>7</v>
      </c>
      <c r="B49" s="109" t="s">
        <v>23</v>
      </c>
      <c r="C49" s="140">
        <v>24597</v>
      </c>
      <c r="D49" s="104">
        <v>25000</v>
      </c>
      <c r="E49" s="94">
        <f t="shared" si="0"/>
        <v>5.0213298721328507E-2</v>
      </c>
      <c r="I49" s="105" t="s">
        <v>70</v>
      </c>
      <c r="J49" s="135">
        <v>41954</v>
      </c>
      <c r="L49" s="145"/>
      <c r="M49" s="145">
        <v>7</v>
      </c>
      <c r="N49" s="91" t="s">
        <v>98</v>
      </c>
      <c r="O49" s="191">
        <v>4950</v>
      </c>
      <c r="P49" s="104">
        <v>5000</v>
      </c>
      <c r="Q49" s="94">
        <f t="shared" si="1"/>
        <v>3.3920016752623454E-2</v>
      </c>
    </row>
    <row r="50" spans="1:21" hidden="1" x14ac:dyDescent="0.25">
      <c r="A50" s="91">
        <v>8</v>
      </c>
      <c r="B50" s="109" t="s">
        <v>97</v>
      </c>
      <c r="C50" s="131">
        <v>24422</v>
      </c>
      <c r="D50" s="104"/>
      <c r="E50" s="94">
        <f t="shared" si="0"/>
        <v>4.9856046728149153E-2</v>
      </c>
      <c r="I50" s="105" t="s">
        <v>19</v>
      </c>
      <c r="J50" s="136">
        <v>67033</v>
      </c>
      <c r="L50" s="145"/>
      <c r="M50" s="145">
        <v>8</v>
      </c>
      <c r="N50" s="91" t="s">
        <v>172</v>
      </c>
      <c r="O50" s="142">
        <v>4939</v>
      </c>
      <c r="P50" s="104">
        <v>4900</v>
      </c>
      <c r="Q50" s="94">
        <f t="shared" si="1"/>
        <v>3.3844638937617619E-2</v>
      </c>
    </row>
    <row r="51" spans="1:21" hidden="1" x14ac:dyDescent="0.25">
      <c r="A51" s="91">
        <v>9</v>
      </c>
      <c r="B51" s="109" t="s">
        <v>31</v>
      </c>
      <c r="C51" s="147">
        <v>24317</v>
      </c>
      <c r="D51" s="104">
        <v>24000</v>
      </c>
      <c r="E51" s="94">
        <f t="shared" si="0"/>
        <v>4.9641695532241542E-2</v>
      </c>
      <c r="I51" s="105" t="s">
        <v>87</v>
      </c>
      <c r="J51" s="137">
        <v>18577</v>
      </c>
      <c r="L51" s="145"/>
      <c r="M51" s="145">
        <v>9</v>
      </c>
      <c r="N51" s="145" t="s">
        <v>23</v>
      </c>
      <c r="O51" s="140">
        <v>4770</v>
      </c>
      <c r="P51" s="104">
        <v>4800</v>
      </c>
      <c r="Q51" s="94">
        <f t="shared" si="1"/>
        <v>3.2686561597982597E-2</v>
      </c>
    </row>
    <row r="52" spans="1:21" hidden="1" x14ac:dyDescent="0.25">
      <c r="A52" s="91">
        <v>10</v>
      </c>
      <c r="B52" s="109" t="s">
        <v>79</v>
      </c>
      <c r="C52" s="135">
        <v>22893</v>
      </c>
      <c r="D52" s="104">
        <v>23000</v>
      </c>
      <c r="E52" s="94">
        <f t="shared" si="0"/>
        <v>4.673468502774214E-2</v>
      </c>
      <c r="I52" s="105" t="s">
        <v>93</v>
      </c>
      <c r="J52" s="130">
        <v>14545</v>
      </c>
      <c r="L52" s="145"/>
      <c r="M52" s="145">
        <v>10</v>
      </c>
      <c r="N52" s="91" t="s">
        <v>79</v>
      </c>
      <c r="O52" s="135">
        <v>4710</v>
      </c>
      <c r="P52" s="104">
        <v>4700</v>
      </c>
      <c r="Q52" s="94">
        <f t="shared" si="1"/>
        <v>3.2275409879768978E-2</v>
      </c>
    </row>
    <row r="53" spans="1:21" hidden="1" x14ac:dyDescent="0.25">
      <c r="A53" s="91">
        <v>11</v>
      </c>
      <c r="B53" s="109" t="s">
        <v>24</v>
      </c>
      <c r="C53" s="136">
        <v>17278</v>
      </c>
      <c r="D53" s="104">
        <v>17000</v>
      </c>
      <c r="E53" s="94">
        <f t="shared" si="0"/>
        <v>3.5271999646587546E-2</v>
      </c>
      <c r="I53" s="105" t="s">
        <v>97</v>
      </c>
      <c r="J53" s="131">
        <v>139003</v>
      </c>
      <c r="L53" s="145"/>
      <c r="M53" s="145">
        <v>11</v>
      </c>
      <c r="N53" s="91" t="s">
        <v>15</v>
      </c>
      <c r="O53" s="130">
        <v>4267</v>
      </c>
      <c r="P53" s="104">
        <v>4300</v>
      </c>
      <c r="Q53" s="94">
        <f t="shared" si="1"/>
        <v>2.9239739693625106E-2</v>
      </c>
    </row>
    <row r="54" spans="1:21" hidden="1" x14ac:dyDescent="0.25">
      <c r="A54" s="91">
        <v>12</v>
      </c>
      <c r="B54" s="109" t="s">
        <v>70</v>
      </c>
      <c r="C54" s="135">
        <v>12524</v>
      </c>
      <c r="D54" s="104">
        <v>13000</v>
      </c>
      <c r="E54" s="94">
        <f t="shared" si="0"/>
        <v>2.5566994071875359E-2</v>
      </c>
      <c r="I54" s="105" t="s">
        <v>98</v>
      </c>
      <c r="J54" s="129">
        <v>17268</v>
      </c>
      <c r="L54" s="145"/>
      <c r="M54" s="145">
        <v>12</v>
      </c>
      <c r="N54" s="91" t="s">
        <v>56</v>
      </c>
      <c r="O54" s="129">
        <v>4107</v>
      </c>
      <c r="P54" s="104">
        <v>4100</v>
      </c>
      <c r="Q54" s="94">
        <f t="shared" si="1"/>
        <v>2.8143335111722123E-2</v>
      </c>
      <c r="U54" s="27"/>
    </row>
    <row r="55" spans="1:21" hidden="1" x14ac:dyDescent="0.25">
      <c r="A55" s="91">
        <v>13</v>
      </c>
      <c r="B55" s="109" t="s">
        <v>274</v>
      </c>
      <c r="C55" s="134">
        <v>9332</v>
      </c>
      <c r="D55" s="104">
        <v>9300</v>
      </c>
      <c r="E55" s="94">
        <f t="shared" si="0"/>
        <v>1.9050717716284003E-2</v>
      </c>
      <c r="I55" s="105" t="s">
        <v>20</v>
      </c>
      <c r="J55" s="132">
        <v>98140</v>
      </c>
      <c r="L55" s="145"/>
      <c r="M55" s="145">
        <v>13</v>
      </c>
      <c r="N55" s="91" t="s">
        <v>274</v>
      </c>
      <c r="O55" s="134">
        <v>3605</v>
      </c>
      <c r="P55" s="104">
        <v>3600</v>
      </c>
      <c r="Q55" s="94">
        <f t="shared" si="1"/>
        <v>2.4703365736001525E-2</v>
      </c>
    </row>
    <row r="56" spans="1:21" hidden="1" x14ac:dyDescent="0.25">
      <c r="A56" s="91">
        <v>14</v>
      </c>
      <c r="B56" s="109" t="s">
        <v>56</v>
      </c>
      <c r="C56" s="129">
        <v>9284</v>
      </c>
      <c r="D56" s="104">
        <v>9300</v>
      </c>
      <c r="E56" s="94">
        <f t="shared" si="0"/>
        <v>1.8952728598154809E-2</v>
      </c>
      <c r="I56" s="105" t="s">
        <v>21</v>
      </c>
      <c r="J56" s="146">
        <v>13262</v>
      </c>
      <c r="L56" s="145"/>
      <c r="M56" s="145">
        <v>14</v>
      </c>
      <c r="N56" s="91" t="s">
        <v>31</v>
      </c>
      <c r="O56" s="147">
        <v>3487</v>
      </c>
      <c r="P56" s="104">
        <v>3500</v>
      </c>
      <c r="Q56" s="94">
        <f t="shared" si="1"/>
        <v>2.3894767356848076E-2</v>
      </c>
    </row>
    <row r="57" spans="1:21" hidden="1" x14ac:dyDescent="0.25">
      <c r="A57" s="91">
        <v>15</v>
      </c>
      <c r="B57" s="109" t="s">
        <v>87</v>
      </c>
      <c r="C57" s="137">
        <v>5444</v>
      </c>
      <c r="D57" s="104">
        <v>5400</v>
      </c>
      <c r="E57" s="94">
        <f t="shared" si="0"/>
        <v>1.1113599147819344E-2</v>
      </c>
      <c r="I57" s="105" t="s">
        <v>23</v>
      </c>
      <c r="J57" s="140">
        <v>83727</v>
      </c>
      <c r="L57" s="145"/>
      <c r="M57" s="145">
        <v>15</v>
      </c>
      <c r="N57" s="91" t="s">
        <v>19</v>
      </c>
      <c r="O57" s="136">
        <v>3436</v>
      </c>
      <c r="P57" s="104"/>
      <c r="Q57" s="94">
        <f t="shared" si="1"/>
        <v>2.35452883963665E-2</v>
      </c>
    </row>
    <row r="58" spans="1:21" hidden="1" x14ac:dyDescent="0.25">
      <c r="A58" s="91">
        <v>16</v>
      </c>
      <c r="B58" s="109" t="s">
        <v>26</v>
      </c>
      <c r="C58" s="131">
        <v>4846</v>
      </c>
      <c r="D58" s="104">
        <v>4800</v>
      </c>
      <c r="E58" s="94">
        <f t="shared" si="0"/>
        <v>9.8928180511264757E-3</v>
      </c>
      <c r="I58" s="105" t="s">
        <v>115</v>
      </c>
      <c r="J58" s="135">
        <v>12749</v>
      </c>
      <c r="L58" s="145"/>
      <c r="M58" s="145">
        <v>16</v>
      </c>
      <c r="N58" s="91" t="s">
        <v>70</v>
      </c>
      <c r="O58" s="135">
        <v>3297</v>
      </c>
      <c r="P58" s="104">
        <v>3300</v>
      </c>
      <c r="Q58" s="94">
        <f t="shared" si="1"/>
        <v>2.2592786915838287E-2</v>
      </c>
    </row>
    <row r="59" spans="1:21" hidden="1" x14ac:dyDescent="0.25">
      <c r="A59" s="91">
        <v>17</v>
      </c>
      <c r="B59" s="109" t="s">
        <v>93</v>
      </c>
      <c r="C59" s="130">
        <v>4099</v>
      </c>
      <c r="D59" s="104">
        <v>4100</v>
      </c>
      <c r="E59" s="94">
        <f t="shared" si="0"/>
        <v>8.3678624002409049E-3</v>
      </c>
      <c r="I59" s="105" t="s">
        <v>24</v>
      </c>
      <c r="J59" s="136">
        <v>112593</v>
      </c>
      <c r="L59" s="145"/>
      <c r="M59" s="145">
        <v>17</v>
      </c>
      <c r="N59" s="91" t="s">
        <v>87</v>
      </c>
      <c r="O59" s="137">
        <v>2197</v>
      </c>
      <c r="P59" s="104">
        <v>2200</v>
      </c>
      <c r="Q59" s="94">
        <f t="shared" si="1"/>
        <v>1.5055005415255297E-2</v>
      </c>
    </row>
    <row r="60" spans="1:21" hidden="1" x14ac:dyDescent="0.25">
      <c r="A60" s="91">
        <v>18</v>
      </c>
      <c r="B60" s="109" t="s">
        <v>59</v>
      </c>
      <c r="C60" s="133">
        <v>4021</v>
      </c>
      <c r="D60" s="104">
        <v>4000</v>
      </c>
      <c r="E60" s="94">
        <f t="shared" si="0"/>
        <v>8.2086300832809652E-3</v>
      </c>
      <c r="I60" s="105" t="s">
        <v>129</v>
      </c>
      <c r="J60" s="143">
        <v>166807</v>
      </c>
      <c r="L60" s="145"/>
      <c r="M60" s="145">
        <v>18</v>
      </c>
      <c r="N60" s="91" t="s">
        <v>115</v>
      </c>
      <c r="O60" s="135">
        <v>2069</v>
      </c>
      <c r="P60" s="104">
        <v>2100</v>
      </c>
      <c r="Q60" s="94">
        <f t="shared" si="1"/>
        <v>1.4177881749732913E-2</v>
      </c>
      <c r="U60" s="27"/>
    </row>
    <row r="61" spans="1:21" hidden="1" x14ac:dyDescent="0.25">
      <c r="A61" s="91">
        <v>19</v>
      </c>
      <c r="B61" s="109" t="s">
        <v>54</v>
      </c>
      <c r="C61" s="131">
        <v>3682</v>
      </c>
      <c r="D61" s="104">
        <v>3700</v>
      </c>
      <c r="E61" s="94">
        <f t="shared" si="0"/>
        <v>7.5165819364935377E-3</v>
      </c>
      <c r="I61" s="105" t="s">
        <v>241</v>
      </c>
      <c r="J61" s="144">
        <f>SUM(J84:J204)</f>
        <v>0</v>
      </c>
      <c r="L61" s="145"/>
      <c r="M61" s="145">
        <v>19</v>
      </c>
      <c r="N61" s="91" t="s">
        <v>29</v>
      </c>
      <c r="O61" s="148">
        <v>1977</v>
      </c>
      <c r="P61" s="104">
        <v>2000</v>
      </c>
      <c r="Q61" s="94">
        <f t="shared" si="1"/>
        <v>1.35474491151387E-2</v>
      </c>
    </row>
    <row r="62" spans="1:21" hidden="1" x14ac:dyDescent="0.25">
      <c r="A62" s="91">
        <v>20</v>
      </c>
      <c r="B62" s="109" t="s">
        <v>58</v>
      </c>
      <c r="C62" s="132">
        <v>3633</v>
      </c>
      <c r="D62" s="104">
        <v>3600</v>
      </c>
      <c r="E62" s="94">
        <f t="shared" si="0"/>
        <v>7.4165513784033195E-3</v>
      </c>
      <c r="I62" s="105" t="s">
        <v>26</v>
      </c>
      <c r="J62" s="131">
        <v>24638</v>
      </c>
      <c r="L62" s="145"/>
      <c r="M62" s="145">
        <v>20</v>
      </c>
      <c r="N62" s="91" t="s">
        <v>59</v>
      </c>
      <c r="O62" s="133">
        <v>1973</v>
      </c>
      <c r="P62" s="104">
        <v>2000</v>
      </c>
      <c r="Q62" s="94">
        <f t="shared" si="1"/>
        <v>1.3520039000591125E-2</v>
      </c>
      <c r="U62" s="27"/>
    </row>
    <row r="63" spans="1:21" hidden="1" x14ac:dyDescent="0.25">
      <c r="B63" s="109" t="s">
        <v>241</v>
      </c>
      <c r="C63" s="144">
        <f>SUM(C66:C207)</f>
        <v>55326.311099999999</v>
      </c>
      <c r="D63" s="104">
        <f t="shared" ref="D63:D64" si="2">(IF(ISNUMBER(C63),(IF(C63&lt;100,"&lt;100",IF(C63&lt;200,"&lt;200",IF(C63&lt;500,"&lt;500",IF(C63&lt;1000,"&lt;1,000",IF(C63&lt;10000,(ROUND(C63,-2)),IF(C63&lt;100000,(ROUND(C63,-3)),IF(C63&lt;1000000,(ROUND(C63,-4)),IF(C63&gt;=1000000,(ROUND(C63,-5))))))))))),"-"))</f>
        <v>55000</v>
      </c>
      <c r="E63" s="94">
        <f t="shared" si="0"/>
        <v>0.11294534237563333</v>
      </c>
      <c r="I63" s="105" t="s">
        <v>28</v>
      </c>
      <c r="J63" s="129">
        <v>235192</v>
      </c>
      <c r="L63" s="145"/>
      <c r="M63" s="145"/>
      <c r="N63" s="145" t="s">
        <v>241</v>
      </c>
      <c r="O63" s="144">
        <f>SUM(O66:O207)</f>
        <v>20258.5317</v>
      </c>
      <c r="P63" s="104">
        <f t="shared" ref="P63:P64" si="3">(IF(ISNUMBER(O63),(IF(O63&lt;100,"&lt;100",IF(O63&lt;200,"&lt;200",IF(O63&lt;500,"&lt;500",IF(O63&lt;1000,"&lt;1,000",IF(O63&lt;10000,(ROUND(O63,-2)),IF(O63&lt;100000,(ROUND(O63,-3)),IF(O63&lt;1000000,(ROUND(O63,-4)),IF(O63&gt;=1000000,(ROUND(O63,-5))))))))))),"-"))</f>
        <v>20000</v>
      </c>
      <c r="Q63" s="94">
        <f t="shared" si="1"/>
        <v>0.13882216861566732</v>
      </c>
      <c r="U63" s="141"/>
    </row>
    <row r="64" spans="1:21" hidden="1" x14ac:dyDescent="0.25">
      <c r="B64" s="109" t="s">
        <v>11</v>
      </c>
      <c r="C64" s="91">
        <v>489850.31109999999</v>
      </c>
      <c r="D64" s="104">
        <f t="shared" si="2"/>
        <v>490000</v>
      </c>
      <c r="E64" s="94">
        <f t="shared" si="0"/>
        <v>1</v>
      </c>
      <c r="I64" s="105" t="s">
        <v>29</v>
      </c>
      <c r="J64" s="132">
        <v>14051</v>
      </c>
      <c r="L64" s="145"/>
      <c r="M64" s="145"/>
      <c r="N64" s="145" t="s">
        <v>11</v>
      </c>
      <c r="O64" s="91">
        <v>145931.53169999999</v>
      </c>
      <c r="P64" s="104">
        <f t="shared" si="3"/>
        <v>150000</v>
      </c>
      <c r="Q64" s="94">
        <f t="shared" si="1"/>
        <v>1</v>
      </c>
      <c r="U64" s="27"/>
    </row>
    <row r="65" spans="2:22" hidden="1" x14ac:dyDescent="0.25">
      <c r="C65" s="145"/>
      <c r="D65" s="149"/>
      <c r="I65" s="105" t="s">
        <v>31</v>
      </c>
      <c r="J65" s="147">
        <v>95637</v>
      </c>
      <c r="L65" s="145"/>
      <c r="M65" s="145"/>
      <c r="N65" s="145"/>
      <c r="O65" s="145"/>
    </row>
    <row r="66" spans="2:22" hidden="1" x14ac:dyDescent="0.25">
      <c r="B66" s="109" t="s">
        <v>15</v>
      </c>
      <c r="C66" s="130">
        <v>3618</v>
      </c>
      <c r="D66" s="104"/>
      <c r="I66" s="105" t="s">
        <v>32</v>
      </c>
      <c r="J66" s="134">
        <v>91353</v>
      </c>
      <c r="L66" s="145"/>
      <c r="M66" s="145"/>
      <c r="N66" s="145" t="s">
        <v>21</v>
      </c>
      <c r="O66" s="146">
        <v>1268</v>
      </c>
      <c r="V66" s="141"/>
    </row>
    <row r="67" spans="2:22" hidden="1" x14ac:dyDescent="0.25">
      <c r="B67" s="109" t="s">
        <v>16</v>
      </c>
      <c r="C67" s="91">
        <v>3176</v>
      </c>
      <c r="I67" s="105" t="s">
        <v>79</v>
      </c>
      <c r="J67" s="135">
        <v>85420</v>
      </c>
      <c r="L67" s="145"/>
      <c r="M67" s="145"/>
      <c r="N67" s="145" t="s">
        <v>58</v>
      </c>
      <c r="O67" s="132">
        <v>986</v>
      </c>
    </row>
    <row r="68" spans="2:22" hidden="1" x14ac:dyDescent="0.25">
      <c r="B68" s="109" t="s">
        <v>17</v>
      </c>
      <c r="C68" s="91">
        <v>3126</v>
      </c>
      <c r="I68" s="105" t="s">
        <v>172</v>
      </c>
      <c r="J68" s="142">
        <v>76693</v>
      </c>
      <c r="L68" s="145"/>
      <c r="M68" s="145"/>
      <c r="N68" s="145" t="s">
        <v>63</v>
      </c>
      <c r="O68" s="91">
        <v>964</v>
      </c>
    </row>
    <row r="69" spans="2:22" hidden="1" x14ac:dyDescent="0.25">
      <c r="B69" s="109" t="s">
        <v>160</v>
      </c>
      <c r="C69" s="91">
        <v>3038</v>
      </c>
      <c r="L69" s="145"/>
      <c r="M69" s="145"/>
      <c r="N69" s="145" t="s">
        <v>128</v>
      </c>
      <c r="O69" s="91">
        <v>886</v>
      </c>
    </row>
    <row r="70" spans="2:22" hidden="1" x14ac:dyDescent="0.25">
      <c r="B70" s="109" t="s">
        <v>21</v>
      </c>
      <c r="C70" s="146">
        <v>3031</v>
      </c>
      <c r="J70" s="145"/>
      <c r="K70" s="145"/>
      <c r="L70" s="145"/>
      <c r="M70" s="145"/>
      <c r="N70" s="145" t="s">
        <v>132</v>
      </c>
      <c r="O70" s="91">
        <v>842</v>
      </c>
    </row>
    <row r="71" spans="2:22" hidden="1" x14ac:dyDescent="0.25">
      <c r="B71" s="109" t="s">
        <v>157</v>
      </c>
      <c r="C71" s="91">
        <v>2629</v>
      </c>
      <c r="J71" s="145"/>
      <c r="K71" s="145"/>
      <c r="L71" s="145"/>
      <c r="M71" s="145"/>
      <c r="N71" s="145" t="s">
        <v>152</v>
      </c>
      <c r="O71" s="91">
        <v>801</v>
      </c>
      <c r="U71" s="27"/>
      <c r="V71" s="27"/>
    </row>
    <row r="72" spans="2:22" hidden="1" x14ac:dyDescent="0.25">
      <c r="B72" s="109" t="s">
        <v>115</v>
      </c>
      <c r="C72" s="135">
        <v>2614</v>
      </c>
      <c r="J72" s="145"/>
      <c r="K72" s="145"/>
      <c r="L72" s="145"/>
      <c r="M72" s="145"/>
      <c r="N72" s="145" t="s">
        <v>61</v>
      </c>
      <c r="O72" s="91">
        <v>760</v>
      </c>
      <c r="U72" s="27"/>
      <c r="V72" s="27"/>
    </row>
    <row r="73" spans="2:22" hidden="1" x14ac:dyDescent="0.25">
      <c r="B73" s="109" t="s">
        <v>25</v>
      </c>
      <c r="C73" s="91">
        <v>2583</v>
      </c>
      <c r="J73" s="145"/>
      <c r="K73" s="145"/>
      <c r="L73" s="145"/>
      <c r="M73" s="145"/>
      <c r="N73" s="145" t="s">
        <v>123</v>
      </c>
      <c r="O73" s="91">
        <v>757</v>
      </c>
      <c r="U73" s="27"/>
      <c r="V73" s="27"/>
    </row>
    <row r="74" spans="2:22" hidden="1" x14ac:dyDescent="0.25">
      <c r="B74" s="109" t="s">
        <v>30</v>
      </c>
      <c r="C74" s="91">
        <v>2395</v>
      </c>
      <c r="J74" s="145"/>
      <c r="K74" s="145"/>
      <c r="L74" s="145"/>
      <c r="M74" s="145"/>
      <c r="N74" s="145" t="s">
        <v>144</v>
      </c>
      <c r="O74" s="91">
        <v>683</v>
      </c>
      <c r="U74" s="27"/>
      <c r="V74" s="27"/>
    </row>
    <row r="75" spans="2:22" hidden="1" x14ac:dyDescent="0.25">
      <c r="B75" s="109" t="s">
        <v>51</v>
      </c>
      <c r="C75" s="91">
        <v>2314</v>
      </c>
      <c r="J75" s="145"/>
      <c r="K75" s="145"/>
      <c r="L75" s="145"/>
      <c r="M75" s="145"/>
      <c r="N75" s="145" t="s">
        <v>22</v>
      </c>
      <c r="O75" s="91">
        <v>660</v>
      </c>
      <c r="U75" s="27"/>
      <c r="V75" s="27"/>
    </row>
    <row r="76" spans="2:22" hidden="1" x14ac:dyDescent="0.25">
      <c r="B76" s="109" t="s">
        <v>90</v>
      </c>
      <c r="C76" s="91">
        <v>2053</v>
      </c>
      <c r="J76" s="145"/>
      <c r="K76" s="145"/>
      <c r="L76" s="145"/>
      <c r="M76" s="145"/>
      <c r="N76" s="145" t="s">
        <v>27</v>
      </c>
      <c r="O76" s="91">
        <v>624</v>
      </c>
      <c r="U76" s="27"/>
      <c r="V76" s="27"/>
    </row>
    <row r="77" spans="2:22" hidden="1" x14ac:dyDescent="0.25">
      <c r="B77" s="109" t="s">
        <v>29</v>
      </c>
      <c r="C77" s="132">
        <v>1998</v>
      </c>
      <c r="J77" s="145"/>
      <c r="K77" s="145"/>
      <c r="L77" s="145"/>
      <c r="M77" s="145"/>
      <c r="N77" s="145" t="s">
        <v>91</v>
      </c>
      <c r="O77" s="91">
        <v>614</v>
      </c>
      <c r="U77" s="27"/>
      <c r="V77" s="27"/>
    </row>
    <row r="78" spans="2:22" hidden="1" x14ac:dyDescent="0.25">
      <c r="B78" s="109" t="s">
        <v>128</v>
      </c>
      <c r="C78" s="91">
        <v>1765</v>
      </c>
      <c r="J78" s="145"/>
      <c r="K78" s="145"/>
      <c r="L78" s="145"/>
      <c r="M78" s="145"/>
      <c r="N78" s="145" t="s">
        <v>47</v>
      </c>
      <c r="O78" s="91">
        <v>584</v>
      </c>
      <c r="U78" s="27"/>
      <c r="V78" s="27"/>
    </row>
    <row r="79" spans="2:22" hidden="1" x14ac:dyDescent="0.25">
      <c r="B79" s="109" t="s">
        <v>123</v>
      </c>
      <c r="C79" s="91">
        <v>1629</v>
      </c>
      <c r="J79" s="145"/>
      <c r="K79" s="145"/>
      <c r="L79" s="145"/>
      <c r="M79" s="145"/>
      <c r="N79" s="145" t="s">
        <v>51</v>
      </c>
      <c r="O79" s="91">
        <v>450</v>
      </c>
      <c r="U79" s="27"/>
      <c r="V79" s="27"/>
    </row>
    <row r="80" spans="2:22" hidden="1" x14ac:dyDescent="0.25">
      <c r="B80" s="109" t="s">
        <v>55</v>
      </c>
      <c r="C80" s="91">
        <v>1497</v>
      </c>
      <c r="J80" s="145"/>
      <c r="K80" s="145"/>
      <c r="L80" s="145"/>
      <c r="M80" s="145"/>
      <c r="N80" s="145" t="s">
        <v>134</v>
      </c>
      <c r="O80" s="91">
        <v>433</v>
      </c>
      <c r="U80" s="27"/>
      <c r="V80" s="27"/>
    </row>
    <row r="81" spans="2:22" hidden="1" x14ac:dyDescent="0.25">
      <c r="B81" s="109" t="s">
        <v>63</v>
      </c>
      <c r="C81" s="91">
        <v>1432</v>
      </c>
      <c r="J81" s="145"/>
      <c r="K81" s="145"/>
      <c r="L81" s="145"/>
      <c r="M81" s="145"/>
      <c r="N81" s="145" t="s">
        <v>164</v>
      </c>
      <c r="O81" s="91">
        <v>428</v>
      </c>
      <c r="U81"/>
      <c r="V81"/>
    </row>
    <row r="82" spans="2:22" hidden="1" x14ac:dyDescent="0.25">
      <c r="B82" s="109" t="s">
        <v>47</v>
      </c>
      <c r="C82" s="91">
        <v>1213</v>
      </c>
      <c r="J82" s="145"/>
      <c r="K82" s="145"/>
      <c r="L82" s="145"/>
      <c r="M82" s="145"/>
      <c r="N82" s="145" t="s">
        <v>89</v>
      </c>
      <c r="O82" s="91">
        <v>398</v>
      </c>
      <c r="U82"/>
      <c r="V82"/>
    </row>
    <row r="83" spans="2:22" hidden="1" x14ac:dyDescent="0.25">
      <c r="B83" s="109" t="s">
        <v>110</v>
      </c>
      <c r="C83" s="91">
        <v>1088</v>
      </c>
      <c r="J83" s="145"/>
      <c r="K83" s="145"/>
      <c r="L83" s="145"/>
      <c r="M83" s="145"/>
      <c r="N83" s="145" t="s">
        <v>110</v>
      </c>
      <c r="O83" s="91">
        <v>391</v>
      </c>
      <c r="U83"/>
      <c r="V83"/>
    </row>
    <row r="84" spans="2:22" hidden="1" x14ac:dyDescent="0.25">
      <c r="B84" s="109" t="s">
        <v>22</v>
      </c>
      <c r="C84" s="91">
        <v>994</v>
      </c>
      <c r="J84" s="145"/>
      <c r="K84" s="145"/>
      <c r="L84" s="145"/>
      <c r="M84" s="145"/>
      <c r="N84" s="145" t="s">
        <v>90</v>
      </c>
      <c r="O84" s="91">
        <v>378</v>
      </c>
      <c r="U84"/>
      <c r="V84"/>
    </row>
    <row r="85" spans="2:22" hidden="1" x14ac:dyDescent="0.25">
      <c r="B85" s="109" t="s">
        <v>73</v>
      </c>
      <c r="C85" s="91">
        <v>930</v>
      </c>
      <c r="J85" s="145"/>
      <c r="K85" s="145"/>
      <c r="L85" s="145"/>
      <c r="M85" s="145"/>
      <c r="N85" s="145" t="s">
        <v>30</v>
      </c>
      <c r="O85" s="91">
        <v>372</v>
      </c>
      <c r="U85"/>
      <c r="V85"/>
    </row>
    <row r="86" spans="2:22" hidden="1" x14ac:dyDescent="0.25">
      <c r="B86" s="109" t="s">
        <v>144</v>
      </c>
      <c r="C86" s="91">
        <v>894</v>
      </c>
      <c r="J86" s="145"/>
      <c r="K86" s="145"/>
      <c r="L86" s="145"/>
      <c r="M86" s="145"/>
      <c r="N86" s="145" t="s">
        <v>25</v>
      </c>
      <c r="O86" s="91">
        <v>372</v>
      </c>
    </row>
    <row r="87" spans="2:22" hidden="1" x14ac:dyDescent="0.25">
      <c r="B87" s="109" t="s">
        <v>61</v>
      </c>
      <c r="C87" s="91">
        <v>735</v>
      </c>
      <c r="J87" s="145"/>
      <c r="K87" s="145"/>
      <c r="L87" s="145"/>
      <c r="M87" s="145"/>
      <c r="N87" s="145" t="s">
        <v>16</v>
      </c>
      <c r="O87" s="91">
        <v>329</v>
      </c>
    </row>
    <row r="88" spans="2:22" hidden="1" x14ac:dyDescent="0.25">
      <c r="B88" s="109" t="s">
        <v>83</v>
      </c>
      <c r="C88" s="91">
        <v>610</v>
      </c>
      <c r="J88" s="145"/>
      <c r="K88" s="145"/>
      <c r="L88" s="145"/>
      <c r="M88" s="145"/>
      <c r="N88" s="145" t="s">
        <v>170</v>
      </c>
      <c r="O88" s="91">
        <v>327</v>
      </c>
    </row>
    <row r="89" spans="2:22" hidden="1" x14ac:dyDescent="0.25">
      <c r="B89" s="109" t="s">
        <v>134</v>
      </c>
      <c r="C89" s="91">
        <v>589</v>
      </c>
      <c r="J89" s="145"/>
      <c r="K89" s="145"/>
      <c r="L89" s="145"/>
      <c r="M89" s="145"/>
      <c r="N89" s="145" t="s">
        <v>26</v>
      </c>
      <c r="O89" s="131">
        <v>323</v>
      </c>
    </row>
    <row r="90" spans="2:22" hidden="1" x14ac:dyDescent="0.25">
      <c r="B90" s="109" t="s">
        <v>27</v>
      </c>
      <c r="C90" s="91">
        <v>585</v>
      </c>
      <c r="J90" s="145"/>
      <c r="K90" s="145"/>
      <c r="L90" s="145"/>
      <c r="M90" s="145"/>
      <c r="N90" s="145" t="s">
        <v>54</v>
      </c>
      <c r="O90" s="131">
        <v>313</v>
      </c>
    </row>
    <row r="91" spans="2:22" hidden="1" x14ac:dyDescent="0.25">
      <c r="B91" s="109" t="s">
        <v>94</v>
      </c>
      <c r="C91" s="91">
        <v>541</v>
      </c>
      <c r="J91" s="145"/>
      <c r="K91" s="145"/>
      <c r="L91" s="145"/>
      <c r="M91" s="145"/>
      <c r="N91" s="145" t="s">
        <v>146</v>
      </c>
      <c r="O91" s="91">
        <v>310</v>
      </c>
    </row>
    <row r="92" spans="2:22" hidden="1" x14ac:dyDescent="0.25">
      <c r="B92" s="109" t="s">
        <v>146</v>
      </c>
      <c r="C92" s="91">
        <v>536</v>
      </c>
      <c r="J92" s="145"/>
      <c r="K92" s="145"/>
      <c r="L92" s="145"/>
      <c r="M92" s="145"/>
      <c r="N92" s="145" t="s">
        <v>99</v>
      </c>
      <c r="O92" s="91">
        <v>298</v>
      </c>
    </row>
    <row r="93" spans="2:22" hidden="1" x14ac:dyDescent="0.25">
      <c r="B93" s="109" t="s">
        <v>91</v>
      </c>
      <c r="C93" s="91">
        <v>501</v>
      </c>
      <c r="J93" s="145"/>
      <c r="K93" s="145"/>
      <c r="L93" s="145"/>
      <c r="M93" s="145"/>
      <c r="N93" s="145" t="s">
        <v>17</v>
      </c>
      <c r="O93" s="91">
        <v>292</v>
      </c>
    </row>
    <row r="94" spans="2:22" hidden="1" x14ac:dyDescent="0.25">
      <c r="B94" s="109" t="s">
        <v>18</v>
      </c>
      <c r="C94" s="91">
        <v>430</v>
      </c>
      <c r="J94" s="145"/>
      <c r="K94" s="145"/>
      <c r="L94" s="145"/>
      <c r="M94" s="145"/>
      <c r="N94" s="145" t="s">
        <v>84</v>
      </c>
      <c r="O94" s="91">
        <v>283</v>
      </c>
    </row>
    <row r="95" spans="2:22" hidden="1" x14ac:dyDescent="0.25">
      <c r="B95" s="109" t="s">
        <v>170</v>
      </c>
      <c r="C95" s="91">
        <v>424</v>
      </c>
      <c r="J95" s="145"/>
      <c r="K95" s="145"/>
      <c r="L95" s="145"/>
      <c r="M95" s="145"/>
      <c r="N95" s="145" t="s">
        <v>169</v>
      </c>
      <c r="O95" s="91">
        <v>270</v>
      </c>
    </row>
    <row r="96" spans="2:22" hidden="1" x14ac:dyDescent="0.25">
      <c r="B96" s="109" t="s">
        <v>119</v>
      </c>
      <c r="C96" s="91">
        <v>424</v>
      </c>
      <c r="J96" s="145"/>
      <c r="K96" s="145"/>
      <c r="L96" s="145"/>
      <c r="M96" s="145"/>
      <c r="N96" s="145" t="s">
        <v>160</v>
      </c>
      <c r="O96" s="91">
        <v>269</v>
      </c>
    </row>
    <row r="97" spans="2:15" hidden="1" x14ac:dyDescent="0.25">
      <c r="B97" s="109" t="s">
        <v>164</v>
      </c>
      <c r="C97" s="91">
        <v>421</v>
      </c>
      <c r="J97" s="145"/>
      <c r="K97" s="145"/>
      <c r="L97" s="145"/>
      <c r="M97" s="145"/>
      <c r="N97" s="145" t="s">
        <v>93</v>
      </c>
      <c r="O97" s="130">
        <v>264</v>
      </c>
    </row>
    <row r="98" spans="2:15" hidden="1" x14ac:dyDescent="0.25">
      <c r="B98" s="109" t="s">
        <v>136</v>
      </c>
      <c r="C98" s="91">
        <v>408</v>
      </c>
      <c r="J98" s="145"/>
      <c r="K98" s="145"/>
      <c r="L98" s="145"/>
      <c r="M98" s="145"/>
      <c r="N98" s="145" t="s">
        <v>166</v>
      </c>
      <c r="O98" s="91">
        <v>205</v>
      </c>
    </row>
    <row r="99" spans="2:15" hidden="1" x14ac:dyDescent="0.25">
      <c r="B99" s="109" t="s">
        <v>62</v>
      </c>
      <c r="C99" s="91">
        <v>342</v>
      </c>
      <c r="J99" s="145"/>
      <c r="K99" s="145"/>
      <c r="L99" s="145"/>
      <c r="M99" s="145"/>
      <c r="N99" s="145" t="s">
        <v>117</v>
      </c>
      <c r="O99" s="91">
        <v>193</v>
      </c>
    </row>
    <row r="100" spans="2:15" hidden="1" x14ac:dyDescent="0.25">
      <c r="B100" s="109" t="s">
        <v>169</v>
      </c>
      <c r="C100" s="91">
        <v>326</v>
      </c>
      <c r="J100" s="145"/>
      <c r="K100" s="145"/>
      <c r="L100" s="145"/>
      <c r="M100" s="145"/>
      <c r="N100" s="145" t="s">
        <v>62</v>
      </c>
      <c r="O100" s="91">
        <v>186</v>
      </c>
    </row>
    <row r="101" spans="2:15" hidden="1" x14ac:dyDescent="0.25">
      <c r="B101" s="109" t="s">
        <v>152</v>
      </c>
      <c r="C101" s="91">
        <v>325</v>
      </c>
      <c r="J101" s="145"/>
      <c r="K101" s="145"/>
      <c r="L101" s="145"/>
      <c r="M101" s="145"/>
      <c r="N101" s="145" t="s">
        <v>77</v>
      </c>
      <c r="O101" s="91">
        <v>182</v>
      </c>
    </row>
    <row r="102" spans="2:15" hidden="1" x14ac:dyDescent="0.25">
      <c r="B102" s="109" t="s">
        <v>124</v>
      </c>
      <c r="C102" s="91">
        <v>313</v>
      </c>
      <c r="J102" s="145"/>
      <c r="K102" s="145"/>
      <c r="L102" s="145"/>
      <c r="M102" s="145"/>
      <c r="N102" s="145" t="s">
        <v>83</v>
      </c>
      <c r="O102" s="91">
        <v>166</v>
      </c>
    </row>
    <row r="103" spans="2:15" hidden="1" x14ac:dyDescent="0.25">
      <c r="B103" s="109" t="s">
        <v>84</v>
      </c>
      <c r="C103" s="91">
        <v>282</v>
      </c>
      <c r="J103" s="145"/>
      <c r="K103" s="145"/>
      <c r="L103" s="145"/>
      <c r="M103" s="145"/>
      <c r="N103" s="145" t="s">
        <v>102</v>
      </c>
      <c r="O103" s="91">
        <v>144</v>
      </c>
    </row>
    <row r="104" spans="2:15" hidden="1" x14ac:dyDescent="0.25">
      <c r="B104" s="109" t="s">
        <v>117</v>
      </c>
      <c r="C104" s="91">
        <v>241</v>
      </c>
      <c r="J104" s="145"/>
      <c r="K104" s="145"/>
      <c r="L104" s="145"/>
      <c r="M104" s="145"/>
      <c r="N104" s="145" t="s">
        <v>18</v>
      </c>
      <c r="O104" s="91">
        <v>130</v>
      </c>
    </row>
    <row r="105" spans="2:15" hidden="1" x14ac:dyDescent="0.25">
      <c r="B105" s="109" t="s">
        <v>98</v>
      </c>
      <c r="C105" s="129">
        <v>238</v>
      </c>
      <c r="J105" s="145"/>
      <c r="K105" s="145"/>
      <c r="L105" s="145"/>
      <c r="M105" s="145"/>
      <c r="N105" s="145" t="s">
        <v>143</v>
      </c>
      <c r="O105" s="91">
        <v>112</v>
      </c>
    </row>
    <row r="106" spans="2:15" hidden="1" x14ac:dyDescent="0.25">
      <c r="B106" s="109" t="s">
        <v>72</v>
      </c>
      <c r="C106" s="91">
        <v>234</v>
      </c>
      <c r="J106" s="145"/>
      <c r="K106" s="145"/>
      <c r="L106" s="145"/>
      <c r="M106" s="145"/>
      <c r="N106" s="145" t="s">
        <v>124</v>
      </c>
      <c r="O106" s="91">
        <v>107</v>
      </c>
    </row>
    <row r="107" spans="2:15" hidden="1" x14ac:dyDescent="0.25">
      <c r="B107" s="109" t="s">
        <v>99</v>
      </c>
      <c r="C107" s="91">
        <v>220</v>
      </c>
      <c r="J107" s="145"/>
      <c r="K107" s="145"/>
      <c r="L107" s="145"/>
      <c r="M107" s="145"/>
      <c r="N107" s="145" t="s">
        <v>171</v>
      </c>
      <c r="O107" s="91">
        <v>105</v>
      </c>
    </row>
    <row r="108" spans="2:15" hidden="1" x14ac:dyDescent="0.25">
      <c r="B108" s="109" t="s">
        <v>77</v>
      </c>
      <c r="C108" s="91">
        <v>208</v>
      </c>
      <c r="J108" s="145"/>
      <c r="K108" s="145"/>
      <c r="L108" s="145"/>
      <c r="M108" s="145"/>
      <c r="N108" s="145" t="s">
        <v>119</v>
      </c>
      <c r="O108" s="91">
        <v>100</v>
      </c>
    </row>
    <row r="109" spans="2:15" hidden="1" x14ac:dyDescent="0.25">
      <c r="B109" s="109" t="s">
        <v>166</v>
      </c>
      <c r="C109" s="91">
        <v>198</v>
      </c>
      <c r="J109" s="145"/>
      <c r="K109" s="145"/>
      <c r="L109" s="145"/>
      <c r="M109" s="145"/>
      <c r="N109" s="145" t="s">
        <v>44</v>
      </c>
      <c r="O109" s="91">
        <v>97</v>
      </c>
    </row>
    <row r="110" spans="2:15" hidden="1" x14ac:dyDescent="0.25">
      <c r="B110" s="109" t="s">
        <v>36</v>
      </c>
      <c r="C110" s="91">
        <v>164</v>
      </c>
      <c r="J110" s="145"/>
      <c r="K110" s="145"/>
      <c r="L110" s="145"/>
      <c r="M110" s="145"/>
      <c r="N110" s="145" t="s">
        <v>163</v>
      </c>
      <c r="O110" s="91">
        <v>91</v>
      </c>
    </row>
    <row r="111" spans="2:15" hidden="1" x14ac:dyDescent="0.25">
      <c r="B111" s="109" t="s">
        <v>103</v>
      </c>
      <c r="C111" s="91">
        <v>163</v>
      </c>
      <c r="J111" s="145"/>
      <c r="K111" s="145"/>
      <c r="L111" s="145"/>
      <c r="M111" s="145"/>
      <c r="N111" s="145" t="s">
        <v>73</v>
      </c>
      <c r="O111" s="91">
        <v>90</v>
      </c>
    </row>
    <row r="112" spans="2:15" hidden="1" x14ac:dyDescent="0.25">
      <c r="B112" s="109" t="s">
        <v>89</v>
      </c>
      <c r="C112" s="91">
        <v>162</v>
      </c>
      <c r="J112" s="145"/>
      <c r="K112" s="145"/>
      <c r="L112" s="145"/>
      <c r="M112" s="145"/>
      <c r="N112" s="145" t="s">
        <v>72</v>
      </c>
      <c r="O112" s="91">
        <v>90</v>
      </c>
    </row>
    <row r="113" spans="2:15" hidden="1" x14ac:dyDescent="0.25">
      <c r="B113" s="109" t="s">
        <v>74</v>
      </c>
      <c r="C113" s="91">
        <v>153</v>
      </c>
      <c r="J113" s="145"/>
      <c r="K113" s="145"/>
      <c r="L113" s="145"/>
      <c r="M113" s="145"/>
      <c r="N113" s="145" t="s">
        <v>137</v>
      </c>
      <c r="O113" s="91">
        <v>89</v>
      </c>
    </row>
    <row r="114" spans="2:15" hidden="1" x14ac:dyDescent="0.25">
      <c r="B114" s="109" t="s">
        <v>143</v>
      </c>
      <c r="C114" s="91">
        <v>141</v>
      </c>
      <c r="J114" s="145"/>
      <c r="K114" s="145"/>
      <c r="L114" s="145"/>
      <c r="M114" s="145"/>
      <c r="N114" s="145" t="s">
        <v>157</v>
      </c>
      <c r="O114" s="91">
        <v>86</v>
      </c>
    </row>
    <row r="115" spans="2:15" hidden="1" x14ac:dyDescent="0.25">
      <c r="B115" s="109" t="s">
        <v>49</v>
      </c>
      <c r="C115" s="91">
        <v>123</v>
      </c>
      <c r="J115" s="145"/>
      <c r="K115" s="145"/>
      <c r="L115" s="145"/>
      <c r="M115" s="145"/>
      <c r="N115" s="145" t="s">
        <v>75</v>
      </c>
      <c r="O115" s="91">
        <v>78</v>
      </c>
    </row>
    <row r="116" spans="2:15" hidden="1" x14ac:dyDescent="0.25">
      <c r="B116" s="109" t="s">
        <v>168</v>
      </c>
      <c r="C116" s="91">
        <v>105</v>
      </c>
      <c r="J116" s="145"/>
      <c r="K116" s="145"/>
      <c r="L116" s="145"/>
      <c r="M116" s="145"/>
      <c r="N116" s="145" t="s">
        <v>105</v>
      </c>
      <c r="O116" s="91">
        <v>73</v>
      </c>
    </row>
    <row r="117" spans="2:15" hidden="1" x14ac:dyDescent="0.25">
      <c r="B117" s="109" t="s">
        <v>127</v>
      </c>
      <c r="C117" s="91">
        <v>94</v>
      </c>
      <c r="J117" s="145"/>
      <c r="K117" s="145"/>
      <c r="L117" s="145"/>
      <c r="M117" s="145"/>
      <c r="N117" s="145" t="s">
        <v>107</v>
      </c>
      <c r="O117" s="91">
        <v>63</v>
      </c>
    </row>
    <row r="118" spans="2:15" hidden="1" x14ac:dyDescent="0.25">
      <c r="B118" s="109" t="s">
        <v>76</v>
      </c>
      <c r="C118" s="91">
        <v>92</v>
      </c>
      <c r="J118" s="145"/>
      <c r="K118" s="145"/>
      <c r="L118" s="145"/>
      <c r="M118" s="145"/>
      <c r="N118" s="145" t="s">
        <v>33</v>
      </c>
      <c r="O118" s="91">
        <v>62</v>
      </c>
    </row>
    <row r="119" spans="2:15" hidden="1" x14ac:dyDescent="0.25">
      <c r="B119" s="109" t="s">
        <v>132</v>
      </c>
      <c r="C119" s="91">
        <v>84</v>
      </c>
      <c r="J119" s="145"/>
      <c r="K119" s="145"/>
      <c r="L119" s="145"/>
      <c r="M119" s="145"/>
      <c r="N119" s="145" t="s">
        <v>42</v>
      </c>
      <c r="O119" s="91">
        <v>57</v>
      </c>
    </row>
    <row r="120" spans="2:15" hidden="1" x14ac:dyDescent="0.25">
      <c r="B120" s="109" t="s">
        <v>122</v>
      </c>
      <c r="C120" s="91">
        <v>72</v>
      </c>
      <c r="J120" s="145"/>
      <c r="K120" s="145"/>
      <c r="L120" s="145"/>
      <c r="M120" s="145"/>
      <c r="N120" s="145" t="s">
        <v>74</v>
      </c>
      <c r="O120" s="91">
        <v>56</v>
      </c>
    </row>
    <row r="121" spans="2:15" hidden="1" x14ac:dyDescent="0.25">
      <c r="B121" s="109" t="s">
        <v>135</v>
      </c>
      <c r="C121" s="91">
        <v>66</v>
      </c>
      <c r="J121" s="145"/>
      <c r="K121" s="145"/>
      <c r="L121" s="145"/>
      <c r="M121" s="145"/>
      <c r="N121" s="145" t="s">
        <v>136</v>
      </c>
      <c r="O121" s="91">
        <v>54</v>
      </c>
    </row>
    <row r="122" spans="2:15" hidden="1" x14ac:dyDescent="0.25">
      <c r="B122" s="109" t="s">
        <v>92</v>
      </c>
      <c r="C122" s="91">
        <v>51</v>
      </c>
      <c r="J122" s="145"/>
      <c r="K122" s="145"/>
      <c r="L122" s="145"/>
      <c r="M122" s="145"/>
      <c r="N122" s="145" t="s">
        <v>156</v>
      </c>
      <c r="O122" s="91">
        <v>52</v>
      </c>
    </row>
    <row r="123" spans="2:15" hidden="1" x14ac:dyDescent="0.25">
      <c r="B123" s="109" t="s">
        <v>133</v>
      </c>
      <c r="C123" s="91">
        <v>51</v>
      </c>
      <c r="J123" s="145"/>
      <c r="K123" s="145"/>
      <c r="L123" s="145"/>
      <c r="M123" s="145"/>
      <c r="N123" s="145" t="s">
        <v>55</v>
      </c>
      <c r="O123" s="91">
        <v>51</v>
      </c>
    </row>
    <row r="124" spans="2:15" hidden="1" x14ac:dyDescent="0.25">
      <c r="B124" s="109" t="s">
        <v>339</v>
      </c>
      <c r="C124" s="91">
        <v>48</v>
      </c>
      <c r="J124" s="145"/>
      <c r="K124" s="145"/>
      <c r="L124" s="145"/>
      <c r="M124" s="145"/>
      <c r="N124" s="145" t="s">
        <v>122</v>
      </c>
      <c r="O124" s="91">
        <v>47</v>
      </c>
    </row>
    <row r="125" spans="2:15" hidden="1" x14ac:dyDescent="0.25">
      <c r="B125" s="109" t="s">
        <v>113</v>
      </c>
      <c r="C125" s="91">
        <v>47</v>
      </c>
      <c r="J125" s="145"/>
      <c r="K125" s="145"/>
      <c r="L125" s="145"/>
      <c r="M125" s="145"/>
      <c r="N125" s="145" t="s">
        <v>35</v>
      </c>
      <c r="O125" s="91">
        <v>44</v>
      </c>
    </row>
    <row r="126" spans="2:15" hidden="1" x14ac:dyDescent="0.25">
      <c r="B126" s="109" t="s">
        <v>156</v>
      </c>
      <c r="C126" s="91">
        <v>42</v>
      </c>
      <c r="J126" s="145"/>
      <c r="K126" s="145"/>
      <c r="L126" s="145"/>
      <c r="M126" s="145"/>
      <c r="N126" s="145" t="s">
        <v>36</v>
      </c>
      <c r="O126" s="91">
        <v>42</v>
      </c>
    </row>
    <row r="127" spans="2:15" hidden="1" x14ac:dyDescent="0.25">
      <c r="B127" s="109" t="s">
        <v>171</v>
      </c>
      <c r="C127" s="91">
        <v>38</v>
      </c>
      <c r="J127" s="145"/>
      <c r="K127" s="145"/>
      <c r="L127" s="145"/>
      <c r="M127" s="145"/>
      <c r="N127" s="145" t="s">
        <v>94</v>
      </c>
      <c r="O127" s="91">
        <v>41</v>
      </c>
    </row>
    <row r="128" spans="2:15" hidden="1" x14ac:dyDescent="0.25">
      <c r="B128" s="109" t="s">
        <v>102</v>
      </c>
      <c r="C128" s="91">
        <v>33</v>
      </c>
      <c r="J128" s="145"/>
      <c r="K128" s="145"/>
      <c r="L128" s="145"/>
      <c r="M128" s="145"/>
      <c r="N128" s="145" t="s">
        <v>82</v>
      </c>
      <c r="O128" s="91">
        <v>40</v>
      </c>
    </row>
    <row r="129" spans="2:15" hidden="1" x14ac:dyDescent="0.25">
      <c r="B129" s="109" t="s">
        <v>82</v>
      </c>
      <c r="C129" s="91">
        <v>29</v>
      </c>
      <c r="J129" s="145"/>
      <c r="K129" s="145"/>
      <c r="L129" s="145"/>
      <c r="M129" s="145"/>
      <c r="N129" s="145" t="s">
        <v>135</v>
      </c>
      <c r="O129" s="91">
        <v>33</v>
      </c>
    </row>
    <row r="130" spans="2:15" hidden="1" x14ac:dyDescent="0.25">
      <c r="B130" s="109" t="s">
        <v>118</v>
      </c>
      <c r="C130" s="91">
        <v>27</v>
      </c>
      <c r="J130" s="145"/>
      <c r="K130" s="145"/>
      <c r="L130" s="145"/>
      <c r="M130" s="145"/>
      <c r="N130" s="145" t="s">
        <v>76</v>
      </c>
      <c r="O130" s="91">
        <v>28</v>
      </c>
    </row>
    <row r="131" spans="2:15" hidden="1" x14ac:dyDescent="0.25">
      <c r="B131" s="109" t="s">
        <v>153</v>
      </c>
      <c r="C131" s="91">
        <v>26</v>
      </c>
      <c r="J131" s="145"/>
      <c r="K131" s="145"/>
      <c r="L131" s="145"/>
      <c r="M131" s="145"/>
      <c r="N131" s="145" t="s">
        <v>138</v>
      </c>
      <c r="O131" s="91">
        <v>22</v>
      </c>
    </row>
    <row r="132" spans="2:15" hidden="1" x14ac:dyDescent="0.25">
      <c r="B132" s="109" t="s">
        <v>137</v>
      </c>
      <c r="C132" s="91">
        <v>26</v>
      </c>
      <c r="J132" s="145"/>
      <c r="K132" s="145"/>
      <c r="L132" s="145"/>
      <c r="M132" s="145"/>
      <c r="N132" s="145" t="s">
        <v>49</v>
      </c>
      <c r="O132" s="91">
        <v>20</v>
      </c>
    </row>
    <row r="133" spans="2:15" hidden="1" x14ac:dyDescent="0.25">
      <c r="B133" s="109" t="s">
        <v>46</v>
      </c>
      <c r="C133" s="91">
        <v>25</v>
      </c>
      <c r="J133" s="145"/>
      <c r="K133" s="145"/>
      <c r="L133" s="145"/>
      <c r="M133" s="145"/>
      <c r="N133" s="145" t="s">
        <v>40</v>
      </c>
      <c r="O133" s="91">
        <v>20</v>
      </c>
    </row>
    <row r="134" spans="2:15" hidden="1" x14ac:dyDescent="0.25">
      <c r="B134" s="109" t="s">
        <v>33</v>
      </c>
      <c r="C134" s="91">
        <v>21</v>
      </c>
      <c r="J134" s="145"/>
      <c r="K134" s="145"/>
      <c r="L134" s="145"/>
      <c r="M134" s="145"/>
      <c r="N134" s="145" t="s">
        <v>113</v>
      </c>
      <c r="O134" s="91">
        <v>19</v>
      </c>
    </row>
    <row r="135" spans="2:15" hidden="1" x14ac:dyDescent="0.25">
      <c r="B135" s="109" t="s">
        <v>163</v>
      </c>
      <c r="C135" s="91">
        <v>20</v>
      </c>
      <c r="J135" s="145"/>
      <c r="K135" s="145"/>
      <c r="L135" s="145"/>
      <c r="M135" s="145"/>
      <c r="N135" s="145" t="s">
        <v>151</v>
      </c>
      <c r="O135" s="91">
        <v>19</v>
      </c>
    </row>
    <row r="136" spans="2:15" hidden="1" x14ac:dyDescent="0.25">
      <c r="B136" s="109" t="s">
        <v>107</v>
      </c>
      <c r="C136" s="91">
        <v>20</v>
      </c>
      <c r="J136" s="145"/>
      <c r="K136" s="145"/>
      <c r="L136" s="145"/>
      <c r="M136" s="145"/>
      <c r="N136" s="145" t="s">
        <v>64</v>
      </c>
      <c r="O136" s="91">
        <v>16</v>
      </c>
    </row>
    <row r="137" spans="2:15" hidden="1" x14ac:dyDescent="0.25">
      <c r="B137" s="109" t="s">
        <v>141</v>
      </c>
      <c r="C137" s="91">
        <v>19</v>
      </c>
      <c r="J137" s="145"/>
      <c r="K137" s="145"/>
      <c r="L137" s="145"/>
      <c r="M137" s="145"/>
      <c r="N137" s="145" t="s">
        <v>86</v>
      </c>
      <c r="O137" s="91">
        <v>15</v>
      </c>
    </row>
    <row r="138" spans="2:15" hidden="1" x14ac:dyDescent="0.25">
      <c r="B138" s="109" t="s">
        <v>161</v>
      </c>
      <c r="C138" s="91">
        <v>18</v>
      </c>
      <c r="J138" s="145"/>
      <c r="K138" s="145"/>
      <c r="L138" s="145"/>
      <c r="M138" s="145"/>
      <c r="N138" s="145" t="s">
        <v>161</v>
      </c>
      <c r="O138" s="91">
        <v>15</v>
      </c>
    </row>
    <row r="139" spans="2:15" hidden="1" x14ac:dyDescent="0.25">
      <c r="B139" s="109" t="s">
        <v>64</v>
      </c>
      <c r="C139" s="91">
        <v>18</v>
      </c>
      <c r="J139" s="145"/>
      <c r="K139" s="145"/>
      <c r="L139" s="145"/>
      <c r="M139" s="145"/>
      <c r="N139" s="145" t="s">
        <v>141</v>
      </c>
      <c r="O139" s="91">
        <v>15</v>
      </c>
    </row>
    <row r="140" spans="2:15" hidden="1" x14ac:dyDescent="0.25">
      <c r="B140" s="109" t="s">
        <v>142</v>
      </c>
      <c r="C140" s="91">
        <v>17</v>
      </c>
      <c r="J140" s="145"/>
      <c r="K140" s="145"/>
      <c r="L140" s="145"/>
      <c r="M140" s="145"/>
      <c r="N140" s="145" t="s">
        <v>103</v>
      </c>
      <c r="O140" s="91">
        <v>14</v>
      </c>
    </row>
    <row r="141" spans="2:15" hidden="1" x14ac:dyDescent="0.25">
      <c r="B141" s="109" t="s">
        <v>57</v>
      </c>
      <c r="C141" s="91">
        <v>16</v>
      </c>
      <c r="J141" s="145"/>
      <c r="K141" s="145"/>
      <c r="L141" s="145"/>
      <c r="M141" s="145"/>
      <c r="N141" s="145" t="s">
        <v>133</v>
      </c>
      <c r="O141" s="91">
        <v>13</v>
      </c>
    </row>
    <row r="142" spans="2:15" hidden="1" x14ac:dyDescent="0.25">
      <c r="B142" s="109" t="s">
        <v>35</v>
      </c>
      <c r="C142" s="91">
        <v>13</v>
      </c>
      <c r="J142" s="145"/>
      <c r="K142" s="145"/>
      <c r="L142" s="145"/>
      <c r="M142" s="145"/>
      <c r="N142" s="145" t="s">
        <v>48</v>
      </c>
      <c r="O142" s="91">
        <v>12</v>
      </c>
    </row>
    <row r="143" spans="2:15" hidden="1" x14ac:dyDescent="0.25">
      <c r="B143" s="109" t="s">
        <v>75</v>
      </c>
      <c r="C143" s="91">
        <v>13</v>
      </c>
      <c r="J143" s="145"/>
      <c r="K143" s="145"/>
      <c r="L143" s="145"/>
      <c r="M143" s="145"/>
      <c r="N143" s="145" t="s">
        <v>57</v>
      </c>
      <c r="O143" s="91">
        <v>11</v>
      </c>
    </row>
    <row r="144" spans="2:15" hidden="1" x14ac:dyDescent="0.25">
      <c r="B144" s="109" t="s">
        <v>105</v>
      </c>
      <c r="C144" s="91">
        <v>13</v>
      </c>
      <c r="J144" s="145"/>
      <c r="K144" s="145"/>
      <c r="L144" s="145"/>
      <c r="M144" s="145"/>
      <c r="N144" s="145" t="s">
        <v>41</v>
      </c>
      <c r="O144" s="91">
        <v>10</v>
      </c>
    </row>
    <row r="145" spans="2:15" hidden="1" x14ac:dyDescent="0.25">
      <c r="B145" s="109" t="s">
        <v>86</v>
      </c>
      <c r="C145" s="91">
        <v>12</v>
      </c>
      <c r="J145" s="145"/>
      <c r="K145" s="145"/>
      <c r="L145" s="145"/>
      <c r="M145" s="145"/>
      <c r="N145" s="145" t="s">
        <v>159</v>
      </c>
      <c r="O145" s="91">
        <v>9</v>
      </c>
    </row>
    <row r="146" spans="2:15" hidden="1" x14ac:dyDescent="0.25">
      <c r="B146" s="109" t="s">
        <v>131</v>
      </c>
      <c r="C146" s="91">
        <v>10</v>
      </c>
      <c r="J146" s="145"/>
      <c r="K146" s="145"/>
      <c r="L146" s="145"/>
      <c r="M146" s="145"/>
      <c r="N146" s="145" t="s">
        <v>92</v>
      </c>
      <c r="O146" s="91">
        <v>9</v>
      </c>
    </row>
    <row r="147" spans="2:15" hidden="1" x14ac:dyDescent="0.25">
      <c r="B147" s="109" t="s">
        <v>42</v>
      </c>
      <c r="C147" s="91">
        <v>10</v>
      </c>
      <c r="J147" s="145"/>
      <c r="K147" s="145"/>
      <c r="L147" s="145"/>
      <c r="M147" s="145"/>
      <c r="N147" s="145" t="s">
        <v>46</v>
      </c>
      <c r="O147" s="91">
        <v>8</v>
      </c>
    </row>
    <row r="148" spans="2:15" hidden="1" x14ac:dyDescent="0.25">
      <c r="B148" s="109" t="s">
        <v>44</v>
      </c>
      <c r="C148" s="91">
        <v>9</v>
      </c>
      <c r="J148" s="145"/>
      <c r="K148" s="145"/>
      <c r="L148" s="145"/>
      <c r="M148" s="145"/>
      <c r="N148" s="145" t="s">
        <v>34</v>
      </c>
      <c r="O148" s="91">
        <v>7</v>
      </c>
    </row>
    <row r="149" spans="2:15" hidden="1" x14ac:dyDescent="0.25">
      <c r="B149" s="109" t="s">
        <v>66</v>
      </c>
      <c r="C149" s="91">
        <v>8</v>
      </c>
      <c r="J149" s="145"/>
      <c r="K149" s="145"/>
      <c r="L149" s="145"/>
      <c r="M149" s="145"/>
      <c r="N149" s="145" t="s">
        <v>131</v>
      </c>
      <c r="O149" s="91">
        <v>7</v>
      </c>
    </row>
    <row r="150" spans="2:15" hidden="1" x14ac:dyDescent="0.25">
      <c r="B150" s="109" t="s">
        <v>145</v>
      </c>
      <c r="C150" s="91">
        <v>6</v>
      </c>
      <c r="J150" s="145"/>
      <c r="K150" s="145"/>
      <c r="L150" s="145"/>
      <c r="M150" s="145"/>
      <c r="N150" s="145" t="s">
        <v>140</v>
      </c>
      <c r="O150" s="91">
        <v>6</v>
      </c>
    </row>
    <row r="151" spans="2:15" hidden="1" x14ac:dyDescent="0.25">
      <c r="B151" s="109" t="s">
        <v>106</v>
      </c>
      <c r="C151" s="91">
        <v>5</v>
      </c>
      <c r="J151" s="145"/>
      <c r="K151" s="145"/>
      <c r="L151" s="145"/>
      <c r="M151" s="145"/>
      <c r="N151" s="145" t="s">
        <v>162</v>
      </c>
      <c r="O151" s="91">
        <v>5</v>
      </c>
    </row>
    <row r="152" spans="2:15" hidden="1" x14ac:dyDescent="0.25">
      <c r="B152" s="109" t="s">
        <v>85</v>
      </c>
      <c r="C152" s="91">
        <v>5</v>
      </c>
      <c r="J152" s="145"/>
      <c r="K152" s="145"/>
      <c r="L152" s="145"/>
      <c r="M152" s="145"/>
      <c r="N152" s="145" t="s">
        <v>145</v>
      </c>
      <c r="O152" s="91">
        <v>5</v>
      </c>
    </row>
    <row r="153" spans="2:15" hidden="1" x14ac:dyDescent="0.25">
      <c r="B153" s="109" t="s">
        <v>40</v>
      </c>
      <c r="C153" s="91">
        <v>5</v>
      </c>
      <c r="J153" s="145"/>
      <c r="K153" s="145"/>
      <c r="L153" s="145"/>
      <c r="M153" s="145"/>
      <c r="N153" s="145" t="s">
        <v>69</v>
      </c>
      <c r="O153" s="91">
        <v>5</v>
      </c>
    </row>
    <row r="154" spans="2:15" hidden="1" x14ac:dyDescent="0.25">
      <c r="B154" s="109" t="s">
        <v>41</v>
      </c>
      <c r="C154" s="91">
        <v>5</v>
      </c>
      <c r="J154" s="145"/>
      <c r="K154" s="145"/>
      <c r="L154" s="145"/>
      <c r="M154" s="145"/>
      <c r="N154" s="145" t="s">
        <v>168</v>
      </c>
      <c r="O154" s="91">
        <v>4</v>
      </c>
    </row>
    <row r="155" spans="2:15" hidden="1" x14ac:dyDescent="0.25">
      <c r="B155" s="109" t="s">
        <v>108</v>
      </c>
      <c r="C155" s="91">
        <v>4</v>
      </c>
      <c r="J155" s="145"/>
      <c r="K155" s="145"/>
      <c r="L155" s="145"/>
      <c r="M155" s="145"/>
      <c r="N155" s="145" t="s">
        <v>106</v>
      </c>
      <c r="O155" s="91">
        <v>4</v>
      </c>
    </row>
    <row r="156" spans="2:15" hidden="1" x14ac:dyDescent="0.25">
      <c r="B156" s="109" t="s">
        <v>69</v>
      </c>
      <c r="C156" s="91">
        <v>4</v>
      </c>
      <c r="J156" s="145"/>
      <c r="K156" s="145"/>
      <c r="L156" s="145"/>
      <c r="M156" s="145"/>
      <c r="N156" s="145" t="s">
        <v>339</v>
      </c>
      <c r="O156" s="91">
        <v>4</v>
      </c>
    </row>
    <row r="157" spans="2:15" hidden="1" x14ac:dyDescent="0.25">
      <c r="B157" s="109" t="s">
        <v>138</v>
      </c>
      <c r="C157" s="91">
        <v>4</v>
      </c>
      <c r="J157" s="145"/>
      <c r="K157" s="145"/>
      <c r="L157" s="145"/>
      <c r="M157" s="145"/>
      <c r="N157" s="145" t="s">
        <v>43</v>
      </c>
      <c r="O157" s="91">
        <v>3</v>
      </c>
    </row>
    <row r="158" spans="2:15" hidden="1" x14ac:dyDescent="0.25">
      <c r="B158" s="109" t="s">
        <v>48</v>
      </c>
      <c r="C158" s="91">
        <v>3</v>
      </c>
      <c r="J158" s="145"/>
      <c r="K158" s="145"/>
      <c r="L158" s="145"/>
      <c r="M158" s="145"/>
      <c r="N158" s="145" t="s">
        <v>147</v>
      </c>
      <c r="O158" s="91">
        <v>3</v>
      </c>
    </row>
    <row r="159" spans="2:15" hidden="1" x14ac:dyDescent="0.25">
      <c r="B159" s="109" t="s">
        <v>167</v>
      </c>
      <c r="C159" s="91">
        <v>3</v>
      </c>
      <c r="J159" s="145"/>
      <c r="K159" s="145"/>
      <c r="L159" s="145"/>
      <c r="M159" s="145"/>
      <c r="N159" s="145" t="s">
        <v>165</v>
      </c>
      <c r="O159" s="91">
        <v>3</v>
      </c>
    </row>
    <row r="160" spans="2:15" hidden="1" x14ac:dyDescent="0.25">
      <c r="B160" s="109" t="s">
        <v>37</v>
      </c>
      <c r="C160" s="91">
        <v>3</v>
      </c>
      <c r="J160" s="145"/>
      <c r="K160" s="145"/>
      <c r="L160" s="145"/>
      <c r="M160" s="145"/>
      <c r="N160" s="145" t="s">
        <v>125</v>
      </c>
      <c r="O160" s="91">
        <v>3</v>
      </c>
    </row>
    <row r="161" spans="2:15" hidden="1" x14ac:dyDescent="0.25">
      <c r="B161" s="109" t="s">
        <v>147</v>
      </c>
      <c r="C161" s="91">
        <v>3</v>
      </c>
      <c r="J161" s="145"/>
      <c r="K161" s="145"/>
      <c r="L161" s="145"/>
      <c r="M161" s="145"/>
      <c r="N161" s="145" t="s">
        <v>127</v>
      </c>
      <c r="O161" s="91">
        <v>2</v>
      </c>
    </row>
    <row r="162" spans="2:15" hidden="1" x14ac:dyDescent="0.25">
      <c r="B162" s="109" t="s">
        <v>151</v>
      </c>
      <c r="C162" s="91">
        <v>3</v>
      </c>
      <c r="J162" s="145"/>
      <c r="K162" s="145"/>
      <c r="L162" s="145"/>
      <c r="M162" s="145"/>
      <c r="N162" s="145" t="s">
        <v>85</v>
      </c>
      <c r="O162" s="91">
        <v>2</v>
      </c>
    </row>
    <row r="163" spans="2:15" hidden="1" x14ac:dyDescent="0.25">
      <c r="B163" s="109" t="s">
        <v>43</v>
      </c>
      <c r="C163" s="91">
        <v>2</v>
      </c>
      <c r="J163" s="145"/>
      <c r="K163" s="145"/>
      <c r="L163" s="145"/>
      <c r="M163" s="145"/>
      <c r="N163" s="145" t="s">
        <v>167</v>
      </c>
      <c r="O163" s="91">
        <v>2</v>
      </c>
    </row>
    <row r="164" spans="2:15" hidden="1" x14ac:dyDescent="0.25">
      <c r="B164" s="109" t="s">
        <v>80</v>
      </c>
      <c r="C164" s="91">
        <v>2</v>
      </c>
      <c r="J164" s="145"/>
      <c r="K164" s="145"/>
      <c r="L164" s="145"/>
      <c r="M164" s="145"/>
      <c r="N164" s="145" t="s">
        <v>109</v>
      </c>
      <c r="O164" s="91">
        <v>2</v>
      </c>
    </row>
    <row r="165" spans="2:15" hidden="1" x14ac:dyDescent="0.25">
      <c r="B165" s="109" t="s">
        <v>140</v>
      </c>
      <c r="C165" s="91">
        <v>2</v>
      </c>
      <c r="J165" s="145"/>
      <c r="K165" s="145"/>
      <c r="L165" s="145"/>
      <c r="M165" s="145"/>
      <c r="N165" s="145" t="s">
        <v>53</v>
      </c>
      <c r="O165" s="91">
        <v>2</v>
      </c>
    </row>
    <row r="166" spans="2:15" hidden="1" x14ac:dyDescent="0.25">
      <c r="B166" s="109" t="s">
        <v>34</v>
      </c>
      <c r="C166" s="91">
        <v>2</v>
      </c>
      <c r="J166" s="145"/>
      <c r="K166" s="145"/>
      <c r="L166" s="145"/>
      <c r="M166" s="145"/>
      <c r="N166" s="145" t="s">
        <v>108</v>
      </c>
      <c r="O166" s="91">
        <v>2</v>
      </c>
    </row>
    <row r="167" spans="2:15" hidden="1" x14ac:dyDescent="0.25">
      <c r="B167" s="109" t="s">
        <v>165</v>
      </c>
      <c r="C167" s="91">
        <v>2</v>
      </c>
      <c r="J167" s="145"/>
      <c r="K167" s="145"/>
      <c r="L167" s="145"/>
      <c r="M167" s="145"/>
      <c r="N167" s="145" t="s">
        <v>78</v>
      </c>
      <c r="O167" s="91">
        <v>2</v>
      </c>
    </row>
    <row r="168" spans="2:15" hidden="1" x14ac:dyDescent="0.25">
      <c r="B168" s="109" t="s">
        <v>150</v>
      </c>
      <c r="C168" s="91">
        <v>2</v>
      </c>
      <c r="J168" s="145"/>
      <c r="K168" s="145"/>
      <c r="L168" s="145"/>
      <c r="M168" s="145"/>
      <c r="N168" s="145" t="s">
        <v>150</v>
      </c>
      <c r="O168" s="91">
        <v>1</v>
      </c>
    </row>
    <row r="169" spans="2:15" hidden="1" x14ac:dyDescent="0.25">
      <c r="B169" s="109" t="s">
        <v>125</v>
      </c>
      <c r="C169" s="91">
        <v>2</v>
      </c>
      <c r="J169" s="145"/>
      <c r="K169" s="145"/>
      <c r="L169" s="145"/>
      <c r="M169" s="145"/>
      <c r="N169" s="145" t="s">
        <v>112</v>
      </c>
      <c r="O169" s="91">
        <v>1</v>
      </c>
    </row>
    <row r="170" spans="2:15" hidden="1" x14ac:dyDescent="0.25">
      <c r="B170" s="109" t="s">
        <v>78</v>
      </c>
      <c r="C170" s="91">
        <v>2</v>
      </c>
      <c r="J170" s="145"/>
      <c r="K170" s="145"/>
      <c r="L170" s="145"/>
      <c r="M170" s="145"/>
      <c r="N170" s="145" t="s">
        <v>66</v>
      </c>
      <c r="O170" s="91">
        <v>1</v>
      </c>
    </row>
    <row r="171" spans="2:15" hidden="1" x14ac:dyDescent="0.25">
      <c r="B171" s="109" t="s">
        <v>109</v>
      </c>
      <c r="C171" s="91">
        <v>1</v>
      </c>
      <c r="J171" s="145"/>
      <c r="K171" s="145"/>
      <c r="L171" s="145"/>
      <c r="M171" s="145"/>
      <c r="N171" s="145" t="s">
        <v>80</v>
      </c>
      <c r="O171" s="91">
        <v>1</v>
      </c>
    </row>
    <row r="172" spans="2:15" hidden="1" x14ac:dyDescent="0.25">
      <c r="B172" s="109" t="s">
        <v>111</v>
      </c>
      <c r="C172" s="91">
        <v>1</v>
      </c>
      <c r="J172" s="145"/>
      <c r="K172" s="145"/>
      <c r="L172" s="145"/>
      <c r="M172" s="145"/>
      <c r="N172" s="145" t="s">
        <v>153</v>
      </c>
      <c r="O172" s="91">
        <v>1</v>
      </c>
    </row>
    <row r="173" spans="2:15" hidden="1" x14ac:dyDescent="0.25">
      <c r="B173" s="109" t="s">
        <v>112</v>
      </c>
      <c r="C173" s="91">
        <v>1</v>
      </c>
      <c r="J173" s="145"/>
      <c r="K173" s="145"/>
      <c r="L173" s="145"/>
      <c r="M173" s="145"/>
      <c r="N173" s="145" t="s">
        <v>95</v>
      </c>
      <c r="O173" s="91">
        <v>0.96</v>
      </c>
    </row>
    <row r="174" spans="2:15" hidden="1" x14ac:dyDescent="0.25">
      <c r="B174" s="109" t="s">
        <v>162</v>
      </c>
      <c r="C174" s="91">
        <v>1</v>
      </c>
      <c r="J174" s="145"/>
      <c r="K174" s="145"/>
      <c r="L174" s="145"/>
      <c r="M174" s="145"/>
      <c r="N174" s="145" t="s">
        <v>67</v>
      </c>
      <c r="O174" s="91">
        <v>0.92200000000000004</v>
      </c>
    </row>
    <row r="175" spans="2:15" hidden="1" x14ac:dyDescent="0.25">
      <c r="B175" s="109" t="s">
        <v>95</v>
      </c>
      <c r="C175" s="91">
        <v>0.87419999999999998</v>
      </c>
      <c r="J175" s="145"/>
      <c r="K175" s="145"/>
      <c r="L175" s="145"/>
      <c r="M175" s="145"/>
      <c r="N175" s="145" t="s">
        <v>116</v>
      </c>
      <c r="O175" s="91">
        <v>0.88959999999999995</v>
      </c>
    </row>
    <row r="176" spans="2:15" hidden="1" x14ac:dyDescent="0.25">
      <c r="B176" s="109" t="s">
        <v>53</v>
      </c>
      <c r="C176" s="91">
        <v>0.80920000000000003</v>
      </c>
      <c r="J176" s="145"/>
      <c r="K176" s="145"/>
      <c r="L176" s="145"/>
      <c r="M176" s="145"/>
      <c r="N176" s="145" t="s">
        <v>45</v>
      </c>
      <c r="O176" s="91">
        <v>0.64129999999999998</v>
      </c>
    </row>
    <row r="177" spans="2:15" hidden="1" x14ac:dyDescent="0.25">
      <c r="B177" s="109" t="s">
        <v>60</v>
      </c>
      <c r="C177" s="91">
        <v>0.76219999999999999</v>
      </c>
      <c r="J177" s="145"/>
      <c r="K177" s="145"/>
      <c r="L177" s="145"/>
      <c r="M177" s="145"/>
      <c r="N177" s="145" t="s">
        <v>118</v>
      </c>
      <c r="O177" s="91">
        <v>0.61260000000000003</v>
      </c>
    </row>
    <row r="178" spans="2:15" hidden="1" x14ac:dyDescent="0.25">
      <c r="B178" s="109" t="s">
        <v>139</v>
      </c>
      <c r="C178" s="91">
        <v>0.54649999999999999</v>
      </c>
      <c r="J178" s="145"/>
      <c r="K178" s="145"/>
      <c r="L178" s="145"/>
      <c r="M178" s="145"/>
      <c r="N178" s="145" t="s">
        <v>60</v>
      </c>
      <c r="O178" s="91">
        <v>0.5887</v>
      </c>
    </row>
    <row r="179" spans="2:15" hidden="1" x14ac:dyDescent="0.25">
      <c r="B179" s="109" t="s">
        <v>67</v>
      </c>
      <c r="C179" s="91">
        <v>0.4879</v>
      </c>
      <c r="J179" s="145"/>
      <c r="K179" s="145"/>
      <c r="L179" s="145"/>
      <c r="M179" s="145"/>
      <c r="N179" s="145" t="s">
        <v>139</v>
      </c>
      <c r="O179" s="91">
        <v>0.52280000000000004</v>
      </c>
    </row>
    <row r="180" spans="2:15" hidden="1" x14ac:dyDescent="0.25">
      <c r="B180" s="109" t="s">
        <v>116</v>
      </c>
      <c r="C180" s="91">
        <v>0.31130000000000002</v>
      </c>
      <c r="J180" s="145"/>
      <c r="K180" s="145"/>
      <c r="L180" s="145"/>
      <c r="M180" s="145"/>
      <c r="N180" s="145" t="s">
        <v>50</v>
      </c>
      <c r="O180" s="91">
        <v>0.48409999999999997</v>
      </c>
    </row>
    <row r="181" spans="2:15" hidden="1" x14ac:dyDescent="0.25">
      <c r="B181" s="109" t="s">
        <v>114</v>
      </c>
      <c r="C181" s="91">
        <v>0.25430000000000003</v>
      </c>
      <c r="J181" s="145"/>
      <c r="K181" s="145"/>
      <c r="L181" s="145"/>
      <c r="M181" s="145"/>
      <c r="N181" s="145" t="s">
        <v>121</v>
      </c>
      <c r="O181" s="91">
        <v>0.44</v>
      </c>
    </row>
    <row r="182" spans="2:15" hidden="1" x14ac:dyDescent="0.25">
      <c r="B182" s="109" t="s">
        <v>45</v>
      </c>
      <c r="C182" s="91">
        <v>0.23549999999999999</v>
      </c>
      <c r="J182" s="145"/>
      <c r="K182" s="145"/>
      <c r="L182" s="145"/>
      <c r="M182" s="145"/>
      <c r="N182" s="145" t="s">
        <v>148</v>
      </c>
      <c r="O182" s="91">
        <v>0.38940000000000002</v>
      </c>
    </row>
    <row r="183" spans="2:15" hidden="1" x14ac:dyDescent="0.25">
      <c r="B183" s="109" t="s">
        <v>155</v>
      </c>
      <c r="C183" s="91">
        <v>0.20599999999999999</v>
      </c>
      <c r="J183" s="145"/>
      <c r="K183" s="145"/>
      <c r="L183" s="145"/>
      <c r="M183" s="145"/>
      <c r="N183" s="145" t="s">
        <v>155</v>
      </c>
      <c r="O183" s="91">
        <v>0.33239999999999997</v>
      </c>
    </row>
    <row r="184" spans="2:15" hidden="1" x14ac:dyDescent="0.25">
      <c r="B184" s="109" t="s">
        <v>50</v>
      </c>
      <c r="C184" s="91">
        <v>0.16900000000000001</v>
      </c>
      <c r="J184" s="145"/>
      <c r="K184" s="145"/>
      <c r="L184" s="145"/>
      <c r="M184" s="145"/>
      <c r="N184" s="145" t="s">
        <v>101</v>
      </c>
      <c r="O184" s="91">
        <v>0.32300000000000001</v>
      </c>
    </row>
    <row r="185" spans="2:15" hidden="1" x14ac:dyDescent="0.25">
      <c r="B185" s="109" t="s">
        <v>121</v>
      </c>
      <c r="C185" s="91">
        <v>0.15970000000000001</v>
      </c>
      <c r="J185" s="145"/>
      <c r="K185" s="145"/>
      <c r="L185" s="145"/>
      <c r="M185" s="145"/>
      <c r="N185" s="145" t="s">
        <v>142</v>
      </c>
      <c r="O185" s="91">
        <v>0.31280000000000002</v>
      </c>
    </row>
    <row r="186" spans="2:15" hidden="1" x14ac:dyDescent="0.25">
      <c r="B186" s="109" t="s">
        <v>65</v>
      </c>
      <c r="C186" s="91">
        <v>0.15770000000000001</v>
      </c>
      <c r="J186" s="145"/>
      <c r="K186" s="145"/>
      <c r="L186" s="145"/>
      <c r="M186" s="145"/>
      <c r="N186" s="145" t="s">
        <v>154</v>
      </c>
      <c r="O186" s="91">
        <v>0.29360000000000003</v>
      </c>
    </row>
    <row r="187" spans="2:15" hidden="1" x14ac:dyDescent="0.25">
      <c r="B187" s="109" t="s">
        <v>101</v>
      </c>
      <c r="C187" s="91">
        <v>0.15129999999999999</v>
      </c>
      <c r="J187" s="145"/>
      <c r="K187" s="145"/>
      <c r="L187" s="145"/>
      <c r="M187" s="145"/>
      <c r="N187" s="145" t="s">
        <v>37</v>
      </c>
      <c r="O187" s="91">
        <v>0.28000000000000003</v>
      </c>
    </row>
    <row r="188" spans="2:15" hidden="1" x14ac:dyDescent="0.25">
      <c r="B188" s="109" t="s">
        <v>148</v>
      </c>
      <c r="C188" s="91">
        <v>0.12939999999999999</v>
      </c>
      <c r="J188" s="145"/>
      <c r="K188" s="145"/>
      <c r="L188" s="145"/>
      <c r="M188" s="145"/>
      <c r="N188" s="145" t="s">
        <v>158</v>
      </c>
      <c r="O188" s="91">
        <v>0.26079999999999998</v>
      </c>
    </row>
    <row r="189" spans="2:15" hidden="1" x14ac:dyDescent="0.25">
      <c r="B189" s="109" t="s">
        <v>154</v>
      </c>
      <c r="C189" s="91">
        <v>0.1157</v>
      </c>
      <c r="J189" s="145"/>
      <c r="K189" s="145"/>
      <c r="L189" s="145"/>
      <c r="M189" s="145"/>
      <c r="N189" s="145" t="s">
        <v>38</v>
      </c>
      <c r="O189" s="91">
        <v>0.25080000000000002</v>
      </c>
    </row>
    <row r="190" spans="2:15" hidden="1" x14ac:dyDescent="0.25">
      <c r="B190" s="109" t="s">
        <v>158</v>
      </c>
      <c r="C190" s="91">
        <v>0.1045</v>
      </c>
      <c r="J190" s="145"/>
      <c r="K190" s="145"/>
      <c r="L190" s="145"/>
      <c r="M190" s="145"/>
      <c r="N190" s="145" t="s">
        <v>104</v>
      </c>
      <c r="O190" s="91">
        <v>0.25009999999999999</v>
      </c>
    </row>
    <row r="191" spans="2:15" hidden="1" x14ac:dyDescent="0.25">
      <c r="B191" s="109" t="s">
        <v>88</v>
      </c>
      <c r="C191" s="91">
        <v>0.1017</v>
      </c>
      <c r="J191" s="145"/>
      <c r="K191" s="145"/>
      <c r="L191" s="145"/>
      <c r="M191" s="145"/>
      <c r="N191" s="145" t="s">
        <v>52</v>
      </c>
      <c r="O191" s="91">
        <v>0.21609999999999999</v>
      </c>
    </row>
    <row r="192" spans="2:15" hidden="1" x14ac:dyDescent="0.25">
      <c r="B192" s="109" t="s">
        <v>38</v>
      </c>
      <c r="C192" s="91">
        <v>0.1011</v>
      </c>
      <c r="J192" s="145"/>
      <c r="K192" s="145"/>
      <c r="L192" s="145"/>
      <c r="M192" s="145"/>
      <c r="N192" s="145" t="s">
        <v>100</v>
      </c>
      <c r="O192" s="91">
        <v>0.2109</v>
      </c>
    </row>
    <row r="193" spans="2:15" hidden="1" x14ac:dyDescent="0.25">
      <c r="B193" s="109" t="s">
        <v>71</v>
      </c>
      <c r="C193" s="91">
        <v>8.9099999999999999E-2</v>
      </c>
      <c r="J193" s="145"/>
      <c r="K193" s="145"/>
      <c r="L193" s="145"/>
      <c r="M193" s="145"/>
      <c r="N193" s="145" t="s">
        <v>111</v>
      </c>
      <c r="O193" s="91">
        <v>0.19020000000000001</v>
      </c>
    </row>
    <row r="194" spans="2:15" hidden="1" x14ac:dyDescent="0.25">
      <c r="B194" s="109" t="s">
        <v>100</v>
      </c>
      <c r="C194" s="91">
        <v>8.7800000000000003E-2</v>
      </c>
      <c r="J194" s="145"/>
      <c r="K194" s="145"/>
      <c r="L194" s="145"/>
      <c r="M194" s="145"/>
      <c r="N194" s="145" t="s">
        <v>65</v>
      </c>
      <c r="O194" s="91">
        <v>0.18210000000000001</v>
      </c>
    </row>
    <row r="195" spans="2:15" hidden="1" x14ac:dyDescent="0.25">
      <c r="B195" s="109" t="s">
        <v>104</v>
      </c>
      <c r="C195" s="91">
        <v>8.7499999999999994E-2</v>
      </c>
      <c r="J195" s="145"/>
      <c r="K195" s="145"/>
      <c r="L195" s="145"/>
      <c r="M195" s="145"/>
      <c r="N195" s="145" t="s">
        <v>88</v>
      </c>
      <c r="O195" s="91">
        <v>0.15160000000000001</v>
      </c>
    </row>
    <row r="196" spans="2:15" hidden="1" x14ac:dyDescent="0.25">
      <c r="B196" s="109" t="s">
        <v>39</v>
      </c>
      <c r="C196" s="91">
        <v>6.2799999999999995E-2</v>
      </c>
      <c r="J196" s="145"/>
      <c r="K196" s="145"/>
      <c r="L196" s="145"/>
      <c r="M196" s="145"/>
      <c r="N196" s="145" t="s">
        <v>114</v>
      </c>
      <c r="O196" s="91">
        <v>0.1431</v>
      </c>
    </row>
    <row r="197" spans="2:15" hidden="1" x14ac:dyDescent="0.25">
      <c r="B197" s="109" t="s">
        <v>96</v>
      </c>
      <c r="C197" s="91">
        <v>6.1199999999999997E-2</v>
      </c>
      <c r="J197" s="145"/>
      <c r="K197" s="145"/>
      <c r="L197" s="145"/>
      <c r="M197" s="145"/>
      <c r="N197" s="145" t="s">
        <v>39</v>
      </c>
      <c r="O197" s="91">
        <v>0.12130000000000001</v>
      </c>
    </row>
    <row r="198" spans="2:15" hidden="1" x14ac:dyDescent="0.25">
      <c r="B198" s="109" t="s">
        <v>130</v>
      </c>
      <c r="C198" s="91">
        <v>4.7199999999999999E-2</v>
      </c>
      <c r="J198" s="145"/>
      <c r="K198" s="145"/>
      <c r="L198" s="145"/>
      <c r="M198" s="145"/>
      <c r="N198" s="145" t="s">
        <v>96</v>
      </c>
      <c r="O198" s="91">
        <v>0.10920000000000001</v>
      </c>
    </row>
    <row r="199" spans="2:15" hidden="1" x14ac:dyDescent="0.25">
      <c r="B199" s="109" t="s">
        <v>159</v>
      </c>
      <c r="C199" s="91">
        <v>4.4400000000000002E-2</v>
      </c>
      <c r="J199" s="145"/>
      <c r="K199" s="145"/>
      <c r="L199" s="145"/>
      <c r="M199" s="145"/>
      <c r="N199" s="145" t="s">
        <v>71</v>
      </c>
      <c r="O199" s="91">
        <v>0.1086</v>
      </c>
    </row>
    <row r="200" spans="2:15" hidden="1" x14ac:dyDescent="0.25">
      <c r="B200" s="109" t="s">
        <v>81</v>
      </c>
      <c r="C200" s="91">
        <v>3.8100000000000002E-2</v>
      </c>
      <c r="J200" s="145"/>
      <c r="K200" s="145"/>
      <c r="L200" s="145"/>
      <c r="M200" s="145"/>
      <c r="N200" s="145" t="s">
        <v>81</v>
      </c>
      <c r="O200" s="91">
        <v>9.1899999999999996E-2</v>
      </c>
    </row>
    <row r="201" spans="2:15" hidden="1" x14ac:dyDescent="0.25">
      <c r="B201" s="109" t="s">
        <v>126</v>
      </c>
      <c r="C201" s="91">
        <v>3.3500000000000002E-2</v>
      </c>
      <c r="J201" s="145"/>
      <c r="K201" s="145"/>
      <c r="L201" s="145"/>
      <c r="M201" s="145"/>
      <c r="N201" s="145" t="s">
        <v>130</v>
      </c>
      <c r="O201" s="91">
        <v>8.48E-2</v>
      </c>
    </row>
    <row r="202" spans="2:15" hidden="1" x14ac:dyDescent="0.25">
      <c r="B202" s="109" t="s">
        <v>149</v>
      </c>
      <c r="C202" s="91">
        <v>3.0700000000000002E-2</v>
      </c>
      <c r="J202" s="145"/>
      <c r="K202" s="145"/>
      <c r="L202" s="145"/>
      <c r="M202" s="145"/>
      <c r="N202" s="145" t="s">
        <v>126</v>
      </c>
      <c r="O202" s="91">
        <v>5.8200000000000002E-2</v>
      </c>
    </row>
    <row r="203" spans="2:15" hidden="1" x14ac:dyDescent="0.25">
      <c r="B203" s="109" t="s">
        <v>52</v>
      </c>
      <c r="C203" s="91">
        <v>2.47E-2</v>
      </c>
      <c r="J203" s="145"/>
      <c r="K203" s="145"/>
      <c r="L203" s="145"/>
      <c r="M203" s="145"/>
      <c r="N203" s="145" t="s">
        <v>149</v>
      </c>
      <c r="O203" s="91">
        <v>5.67E-2</v>
      </c>
    </row>
    <row r="204" spans="2:15" hidden="1" x14ac:dyDescent="0.25">
      <c r="B204" s="109" t="s">
        <v>120</v>
      </c>
      <c r="C204" s="91">
        <v>1.89E-2</v>
      </c>
      <c r="J204" s="145"/>
      <c r="K204" s="145"/>
      <c r="L204" s="145"/>
      <c r="M204" s="145"/>
      <c r="N204" s="145" t="s">
        <v>68</v>
      </c>
      <c r="O204" s="91">
        <v>4.7399999999999998E-2</v>
      </c>
    </row>
    <row r="205" spans="2:15" hidden="1" x14ac:dyDescent="0.25">
      <c r="B205" s="109" t="s">
        <v>68</v>
      </c>
      <c r="C205" s="91">
        <v>8.0000000000000002E-3</v>
      </c>
      <c r="J205" s="145"/>
      <c r="K205" s="145"/>
      <c r="L205" s="145"/>
      <c r="M205" s="145"/>
      <c r="N205" s="145" t="s">
        <v>120</v>
      </c>
      <c r="O205" s="91">
        <v>5.5999999999999999E-3</v>
      </c>
    </row>
    <row r="206" spans="2:15" x14ac:dyDescent="0.25">
      <c r="B206" s="109"/>
      <c r="J206" s="145"/>
      <c r="K206" s="145"/>
      <c r="L206" s="145"/>
    </row>
    <row r="207" spans="2:15" x14ac:dyDescent="0.25">
      <c r="B207" s="109"/>
    </row>
  </sheetData>
  <sheetProtection algorithmName="SHA-512" hashValue="wnhc/DVDGuR/ziw1rP4UYeLNYxGfWkB+c3a/LLN3y88nQnS0Q8z2t+WJzjipWOtgkx5sK6FvZ9BAXXXTOqtwYA==" saltValue="61X04MQtqPaf3JxgVOSFhg==" spinCount="100000" sheet="1" scenarios="1"/>
  <sortState ref="U45:V86">
    <sortCondition ref="U44"/>
  </sortState>
  <mergeCells count="2">
    <mergeCell ref="A1:X1"/>
    <mergeCell ref="Y2:AB17"/>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47"/>
  <sheetViews>
    <sheetView showGridLines="0" showRowColHeaders="0" zoomScale="80" zoomScaleNormal="80" workbookViewId="0">
      <selection sqref="A1:F1"/>
    </sheetView>
  </sheetViews>
  <sheetFormatPr defaultRowHeight="15.75" x14ac:dyDescent="0.25"/>
  <cols>
    <col min="1" max="16384" width="9" style="91"/>
  </cols>
  <sheetData>
    <row r="1" spans="1:12" x14ac:dyDescent="0.25">
      <c r="A1" s="110"/>
      <c r="K1" s="204" t="s">
        <v>283</v>
      </c>
      <c r="L1" s="204"/>
    </row>
    <row r="2" spans="1:12" x14ac:dyDescent="0.25">
      <c r="K2" s="204"/>
      <c r="L2" s="204"/>
    </row>
    <row r="3" spans="1:12" x14ac:dyDescent="0.25">
      <c r="K3" s="204"/>
      <c r="L3" s="204"/>
    </row>
    <row r="4" spans="1:12" x14ac:dyDescent="0.25">
      <c r="K4" s="204"/>
      <c r="L4" s="204"/>
    </row>
    <row r="5" spans="1:12" x14ac:dyDescent="0.25">
      <c r="K5" s="204"/>
      <c r="L5" s="204"/>
    </row>
    <row r="6" spans="1:12" x14ac:dyDescent="0.25">
      <c r="K6" s="204"/>
      <c r="L6" s="204"/>
    </row>
    <row r="7" spans="1:12" x14ac:dyDescent="0.25">
      <c r="K7" s="204"/>
      <c r="L7" s="204"/>
    </row>
    <row r="12" spans="1:12" x14ac:dyDescent="0.25">
      <c r="A12" s="111"/>
    </row>
    <row r="13" spans="1:12" x14ac:dyDescent="0.25">
      <c r="A13" s="111"/>
    </row>
    <row r="14" spans="1:12" x14ac:dyDescent="0.25">
      <c r="A14" s="111"/>
    </row>
    <row r="15" spans="1:12" x14ac:dyDescent="0.25">
      <c r="A15" s="111"/>
    </row>
    <row r="29" spans="5:15" x14ac:dyDescent="0.25">
      <c r="E29" s="102"/>
      <c r="F29" s="102"/>
      <c r="G29" s="102"/>
      <c r="H29" s="102"/>
      <c r="I29" s="102"/>
      <c r="J29" s="102"/>
      <c r="K29" s="102"/>
      <c r="L29" s="102"/>
      <c r="M29" s="102"/>
      <c r="N29" s="102"/>
      <c r="O29" s="102"/>
    </row>
    <row r="33" spans="1:4" x14ac:dyDescent="0.25">
      <c r="A33" s="102" t="s">
        <v>340</v>
      </c>
    </row>
    <row r="34" spans="1:4" x14ac:dyDescent="0.25">
      <c r="A34" s="91" t="s">
        <v>284</v>
      </c>
    </row>
    <row r="38" spans="1:4" hidden="1" x14ac:dyDescent="0.25">
      <c r="A38" s="96" t="s">
        <v>173</v>
      </c>
      <c r="B38" s="96" t="s">
        <v>221</v>
      </c>
    </row>
    <row r="39" spans="1:4" hidden="1" x14ac:dyDescent="0.25">
      <c r="A39" s="111" t="s">
        <v>285</v>
      </c>
      <c r="B39" s="111">
        <v>65244</v>
      </c>
      <c r="C39" s="112">
        <v>65000</v>
      </c>
      <c r="D39" s="94">
        <f t="shared" ref="D39:D47" si="0">B39/$B$47</f>
        <v>0.44708637838548776</v>
      </c>
    </row>
    <row r="40" spans="1:4" hidden="1" x14ac:dyDescent="0.25">
      <c r="A40" s="111" t="s">
        <v>183</v>
      </c>
      <c r="B40" s="111">
        <v>56672.6126</v>
      </c>
      <c r="C40" s="112">
        <v>57000</v>
      </c>
      <c r="D40" s="94">
        <f t="shared" si="0"/>
        <v>0.38835070076907857</v>
      </c>
    </row>
    <row r="41" spans="1:4" hidden="1" x14ac:dyDescent="0.25">
      <c r="A41" s="111" t="s">
        <v>187</v>
      </c>
      <c r="B41" s="111">
        <v>11482.143099999999</v>
      </c>
      <c r="C41" s="112">
        <v>11000</v>
      </c>
      <c r="D41" s="94">
        <f t="shared" si="0"/>
        <v>7.8681714405660561E-2</v>
      </c>
    </row>
    <row r="42" spans="1:4" hidden="1" x14ac:dyDescent="0.25">
      <c r="A42" s="111" t="s">
        <v>186</v>
      </c>
      <c r="B42" s="111">
        <v>7559.2217000000001</v>
      </c>
      <c r="C42" s="112">
        <v>7600</v>
      </c>
      <c r="D42" s="94">
        <f t="shared" si="0"/>
        <v>5.1799783171877722E-2</v>
      </c>
    </row>
    <row r="43" spans="1:4" hidden="1" x14ac:dyDescent="0.25">
      <c r="A43" s="111" t="s">
        <v>188</v>
      </c>
      <c r="B43" s="111">
        <v>2126.5886999999998</v>
      </c>
      <c r="C43" s="112">
        <v>2100</v>
      </c>
      <c r="D43" s="94">
        <f t="shared" si="0"/>
        <v>1.4572509965644388E-2</v>
      </c>
    </row>
    <row r="44" spans="1:4" hidden="1" x14ac:dyDescent="0.25">
      <c r="A44" s="111" t="s">
        <v>185</v>
      </c>
      <c r="B44" s="111">
        <v>1477</v>
      </c>
      <c r="C44" s="112">
        <v>1500</v>
      </c>
      <c r="D44" s="94">
        <f t="shared" si="0"/>
        <v>1.0121184796691886E-2</v>
      </c>
    </row>
    <row r="45" spans="1:4" hidden="1" x14ac:dyDescent="0.25">
      <c r="A45" s="111" t="s">
        <v>189</v>
      </c>
      <c r="B45" s="111">
        <v>913.95979999999997</v>
      </c>
      <c r="C45" s="112"/>
      <c r="D45" s="94">
        <f t="shared" si="0"/>
        <v>6.2629357024695711E-3</v>
      </c>
    </row>
    <row r="46" spans="1:4" hidden="1" x14ac:dyDescent="0.25">
      <c r="A46" s="111" t="s">
        <v>201</v>
      </c>
      <c r="B46" s="111">
        <v>456.00580000000002</v>
      </c>
      <c r="C46" s="112"/>
      <c r="D46" s="94">
        <f t="shared" si="0"/>
        <v>3.1247928030895878E-3</v>
      </c>
    </row>
    <row r="47" spans="1:4" hidden="1" x14ac:dyDescent="0.25">
      <c r="A47" s="91" t="s">
        <v>286</v>
      </c>
      <c r="B47" s="91">
        <v>145931.53169999999</v>
      </c>
      <c r="C47" s="112">
        <v>150000</v>
      </c>
      <c r="D47" s="94">
        <f t="shared" si="0"/>
        <v>1</v>
      </c>
    </row>
  </sheetData>
  <sheetProtection algorithmName="SHA-512" hashValue="cg2NMxfkpX5wPOrrCVi3qdpE4V+2vFbwy3iSo8qAxPlierUsxXSanlivvd11H/5B1VRQm80vCO81xvmkdQ5XCg==" saltValue="5E3y3VDedKdBtvY6NWIx0w==" spinCount="100000" sheet="1" scenarios="1"/>
  <mergeCells count="1">
    <mergeCell ref="K1:L7"/>
  </mergeCells>
  <pageMargins left="0.7" right="0.7" top="0.75" bottom="0.75" header="0.3" footer="0.3"/>
  <pageSetup paperSize="0" orientation="portrait" horizontalDpi="0" verticalDpi="0" copie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1"/>
  <dimension ref="A1:O63"/>
  <sheetViews>
    <sheetView showGridLines="0" showRowColHeaders="0" zoomScale="70" zoomScaleNormal="70" workbookViewId="0"/>
  </sheetViews>
  <sheetFormatPr defaultRowHeight="15.75" x14ac:dyDescent="0.25"/>
  <cols>
    <col min="1" max="16384" width="9" style="27"/>
  </cols>
  <sheetData>
    <row r="1" spans="1:1" x14ac:dyDescent="0.25">
      <c r="A1" s="79"/>
    </row>
    <row r="12" spans="1:1" x14ac:dyDescent="0.25">
      <c r="A12" s="31"/>
    </row>
    <row r="13" spans="1:1" x14ac:dyDescent="0.25">
      <c r="A13" s="31"/>
    </row>
    <row r="14" spans="1:1" x14ac:dyDescent="0.25">
      <c r="A14" s="31"/>
    </row>
    <row r="15" spans="1:1" x14ac:dyDescent="0.25">
      <c r="A15" s="31"/>
    </row>
    <row r="29" spans="5:15" x14ac:dyDescent="0.25">
      <c r="E29" s="80"/>
      <c r="F29" s="80"/>
      <c r="G29" s="80"/>
      <c r="H29" s="80"/>
      <c r="I29" s="80"/>
      <c r="J29" s="80"/>
      <c r="K29" s="80"/>
      <c r="L29" s="80"/>
      <c r="M29" s="80"/>
      <c r="N29" s="80"/>
      <c r="O29" s="80"/>
    </row>
    <row r="33" spans="1:4" x14ac:dyDescent="0.25">
      <c r="A33" s="28" t="s">
        <v>340</v>
      </c>
    </row>
    <row r="34" spans="1:4" x14ac:dyDescent="0.25">
      <c r="A34" s="27" t="s">
        <v>333</v>
      </c>
    </row>
    <row r="38" spans="1:4" hidden="1" x14ac:dyDescent="0.25">
      <c r="A38" s="29" t="s">
        <v>173</v>
      </c>
      <c r="B38" s="29" t="s">
        <v>221</v>
      </c>
    </row>
    <row r="39" spans="1:4" hidden="1" x14ac:dyDescent="0.25">
      <c r="A39" s="186" t="s">
        <v>129</v>
      </c>
      <c r="B39" s="32">
        <v>40790</v>
      </c>
      <c r="C39" s="189">
        <v>41000</v>
      </c>
      <c r="D39" s="30">
        <f t="shared" ref="D39:D61" si="0">B39/$B$63</f>
        <v>0.62519158849855927</v>
      </c>
    </row>
    <row r="40" spans="1:4" hidden="1" x14ac:dyDescent="0.25">
      <c r="A40" s="186" t="s">
        <v>56</v>
      </c>
      <c r="B40" s="32">
        <v>4107</v>
      </c>
      <c r="C40" s="189">
        <v>4100</v>
      </c>
      <c r="D40" s="30">
        <f t="shared" si="0"/>
        <v>6.2948317086628652E-2</v>
      </c>
    </row>
    <row r="41" spans="1:4" hidden="1" x14ac:dyDescent="0.25">
      <c r="A41" s="186" t="s">
        <v>328</v>
      </c>
      <c r="B41" s="32">
        <v>3605</v>
      </c>
      <c r="C41" s="189">
        <v>3600</v>
      </c>
      <c r="D41" s="30">
        <f t="shared" si="0"/>
        <v>5.5254122984488993E-2</v>
      </c>
    </row>
    <row r="42" spans="1:4" hidden="1" x14ac:dyDescent="0.25">
      <c r="A42" s="186" t="s">
        <v>70</v>
      </c>
      <c r="B42" s="32">
        <v>3297</v>
      </c>
      <c r="C42" s="189">
        <v>3300</v>
      </c>
      <c r="D42" s="30">
        <f t="shared" si="0"/>
        <v>5.0533382379988966E-2</v>
      </c>
    </row>
    <row r="43" spans="1:4" hidden="1" x14ac:dyDescent="0.25">
      <c r="A43" s="186" t="s">
        <v>87</v>
      </c>
      <c r="B43" s="32">
        <v>2197</v>
      </c>
      <c r="C43" s="189">
        <v>2200</v>
      </c>
      <c r="D43" s="30">
        <f t="shared" si="0"/>
        <v>3.3673594506774568E-2</v>
      </c>
    </row>
    <row r="44" spans="1:4" hidden="1" x14ac:dyDescent="0.25">
      <c r="A44" s="186" t="s">
        <v>115</v>
      </c>
      <c r="B44" s="32">
        <v>2069</v>
      </c>
      <c r="C44" s="189">
        <v>2100</v>
      </c>
      <c r="D44" s="30">
        <f t="shared" si="0"/>
        <v>3.1711728281527803E-2</v>
      </c>
    </row>
    <row r="45" spans="1:4" hidden="1" x14ac:dyDescent="0.25">
      <c r="A45" s="186" t="s">
        <v>59</v>
      </c>
      <c r="B45" s="32">
        <v>1973</v>
      </c>
      <c r="C45" s="189">
        <v>2000</v>
      </c>
      <c r="D45" s="30">
        <f t="shared" si="0"/>
        <v>3.024032861259273E-2</v>
      </c>
    </row>
    <row r="46" spans="1:4" hidden="1" x14ac:dyDescent="0.25">
      <c r="A46" s="186" t="s">
        <v>58</v>
      </c>
      <c r="B46" s="32">
        <v>986</v>
      </c>
      <c r="C46" s="189" t="s">
        <v>260</v>
      </c>
      <c r="D46" s="30">
        <f t="shared" si="0"/>
        <v>1.5112500766353995E-2</v>
      </c>
    </row>
    <row r="47" spans="1:4" hidden="1" x14ac:dyDescent="0.25">
      <c r="A47" s="186" t="s">
        <v>63</v>
      </c>
      <c r="B47" s="32">
        <v>964</v>
      </c>
      <c r="C47" s="189"/>
      <c r="D47" s="30">
        <f t="shared" si="0"/>
        <v>1.4775305008889706E-2</v>
      </c>
    </row>
    <row r="48" spans="1:4" hidden="1" x14ac:dyDescent="0.25">
      <c r="A48" s="186" t="s">
        <v>128</v>
      </c>
      <c r="B48" s="32">
        <v>886</v>
      </c>
      <c r="C48" s="189" t="s">
        <v>260</v>
      </c>
      <c r="D48" s="30">
        <f t="shared" si="0"/>
        <v>1.3579792777879959E-2</v>
      </c>
    </row>
    <row r="49" spans="1:4" hidden="1" x14ac:dyDescent="0.25">
      <c r="A49" s="186" t="s">
        <v>144</v>
      </c>
      <c r="B49" s="32">
        <v>683</v>
      </c>
      <c r="C49" s="189" t="s">
        <v>260</v>
      </c>
      <c r="D49" s="30">
        <f t="shared" si="0"/>
        <v>1.0468395561277665E-2</v>
      </c>
    </row>
    <row r="50" spans="1:4" hidden="1" x14ac:dyDescent="0.25">
      <c r="A50" s="186" t="s">
        <v>91</v>
      </c>
      <c r="B50" s="32">
        <v>614</v>
      </c>
      <c r="C50" s="189"/>
      <c r="D50" s="30">
        <f t="shared" si="0"/>
        <v>9.4108270492305798E-3</v>
      </c>
    </row>
    <row r="51" spans="1:4" hidden="1" x14ac:dyDescent="0.25">
      <c r="A51" s="186" t="s">
        <v>47</v>
      </c>
      <c r="B51" s="32">
        <v>584</v>
      </c>
      <c r="C51" s="189" t="s">
        <v>260</v>
      </c>
      <c r="D51" s="30">
        <f t="shared" si="0"/>
        <v>8.9510146526883706E-3</v>
      </c>
    </row>
    <row r="52" spans="1:4" hidden="1" x14ac:dyDescent="0.25">
      <c r="A52" s="186" t="s">
        <v>110</v>
      </c>
      <c r="B52" s="32">
        <v>391</v>
      </c>
      <c r="C52" s="189" t="s">
        <v>261</v>
      </c>
      <c r="D52" s="30">
        <f t="shared" si="0"/>
        <v>5.9928882349334807E-3</v>
      </c>
    </row>
    <row r="53" spans="1:4" hidden="1" x14ac:dyDescent="0.25">
      <c r="A53" s="186" t="s">
        <v>90</v>
      </c>
      <c r="B53" s="32">
        <v>378</v>
      </c>
      <c r="C53" s="189" t="s">
        <v>261</v>
      </c>
      <c r="D53" s="30">
        <f t="shared" si="0"/>
        <v>5.7936361964318556E-3</v>
      </c>
    </row>
    <row r="54" spans="1:4" hidden="1" x14ac:dyDescent="0.25">
      <c r="A54" s="186" t="s">
        <v>54</v>
      </c>
      <c r="B54" s="32">
        <v>313</v>
      </c>
      <c r="C54" s="189" t="s">
        <v>261</v>
      </c>
      <c r="D54" s="30">
        <f t="shared" si="0"/>
        <v>4.7973760039237328E-3</v>
      </c>
    </row>
    <row r="55" spans="1:4" hidden="1" x14ac:dyDescent="0.25">
      <c r="A55" s="186" t="s">
        <v>146</v>
      </c>
      <c r="B55" s="32">
        <v>310</v>
      </c>
      <c r="C55" s="189" t="s">
        <v>261</v>
      </c>
      <c r="D55" s="30">
        <f t="shared" si="0"/>
        <v>4.7513947642695113E-3</v>
      </c>
    </row>
    <row r="56" spans="1:4" hidden="1" x14ac:dyDescent="0.25">
      <c r="A56" s="186" t="s">
        <v>84</v>
      </c>
      <c r="B56" s="32">
        <v>283</v>
      </c>
      <c r="C56" s="189" t="s">
        <v>261</v>
      </c>
      <c r="D56" s="30">
        <f t="shared" si="0"/>
        <v>4.3375636073815218E-3</v>
      </c>
    </row>
    <row r="57" spans="1:4" hidden="1" x14ac:dyDescent="0.25">
      <c r="A57" s="186" t="s">
        <v>160</v>
      </c>
      <c r="B57" s="32">
        <v>269</v>
      </c>
      <c r="C57" s="189" t="s">
        <v>261</v>
      </c>
      <c r="D57" s="30">
        <f t="shared" si="0"/>
        <v>4.1229844889951565E-3</v>
      </c>
    </row>
    <row r="58" spans="1:4" hidden="1" x14ac:dyDescent="0.25">
      <c r="A58" s="186" t="s">
        <v>117</v>
      </c>
      <c r="B58" s="32">
        <v>193</v>
      </c>
      <c r="C58" s="189" t="s">
        <v>262</v>
      </c>
      <c r="D58" s="30">
        <f t="shared" si="0"/>
        <v>2.9581264177548894E-3</v>
      </c>
    </row>
    <row r="59" spans="1:4" hidden="1" x14ac:dyDescent="0.25">
      <c r="A59" s="186" t="s">
        <v>77</v>
      </c>
      <c r="B59" s="32">
        <v>182</v>
      </c>
      <c r="C59" s="189" t="s">
        <v>262</v>
      </c>
      <c r="D59" s="30">
        <f t="shared" si="0"/>
        <v>2.7895285390227456E-3</v>
      </c>
    </row>
    <row r="60" spans="1:4" hidden="1" x14ac:dyDescent="0.25">
      <c r="A60" s="186" t="s">
        <v>83</v>
      </c>
      <c r="B60" s="32">
        <v>166</v>
      </c>
      <c r="C60" s="189" t="s">
        <v>262</v>
      </c>
      <c r="D60" s="30">
        <f t="shared" si="0"/>
        <v>2.5442952608668995E-3</v>
      </c>
    </row>
    <row r="61" spans="1:4" hidden="1" x14ac:dyDescent="0.25">
      <c r="A61" s="186" t="s">
        <v>339</v>
      </c>
      <c r="B61" s="32">
        <v>4</v>
      </c>
      <c r="C61" s="189" t="s">
        <v>263</v>
      </c>
      <c r="D61" s="30">
        <f t="shared" si="0"/>
        <v>6.1308319538961443E-5</v>
      </c>
    </row>
    <row r="62" spans="1:4" hidden="1" x14ac:dyDescent="0.25"/>
    <row r="63" spans="1:4" hidden="1" x14ac:dyDescent="0.25">
      <c r="A63" s="187" t="s">
        <v>255</v>
      </c>
      <c r="B63" s="32">
        <v>65244</v>
      </c>
      <c r="C63" s="190">
        <v>65000</v>
      </c>
      <c r="D63" s="30">
        <f>B63/$B$63</f>
        <v>1</v>
      </c>
    </row>
  </sheetData>
  <sheetProtection algorithmName="SHA-512" hashValue="tzUvcrN1ltCMRA90bzLZbyisPdi4XpsfnTJmzScwJ8gcCiGzEgXKsSJQFyKc3fysd2etgyws201FkekKwclc0g==" saltValue="gGKKSPoxKHFwf9nFsaz1DQ==" spinCount="100000" sheet="1" scenarios="1"/>
  <sortState ref="A38:D61">
    <sortCondition descending="1" ref="B39"/>
  </sortState>
  <pageMargins left="0.7" right="0.7" top="0.75" bottom="0.75" header="0.3" footer="0.3"/>
  <pageSetup paperSize="0" orientation="portrait" horizontalDpi="0" verticalDpi="0" copies="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T202"/>
  <sheetViews>
    <sheetView showGridLines="0" showRowColHeaders="0" zoomScale="80" zoomScaleNormal="80" workbookViewId="0">
      <selection sqref="A1:T1"/>
    </sheetView>
  </sheetViews>
  <sheetFormatPr defaultRowHeight="15.75" x14ac:dyDescent="0.25"/>
  <cols>
    <col min="1" max="5" width="9" style="91"/>
    <col min="6" max="6" width="9.375" style="91" bestFit="1" customWidth="1"/>
    <col min="7" max="10" width="9" style="91"/>
    <col min="11" max="11" width="9" style="91" customWidth="1"/>
    <col min="12" max="16384" width="9" style="91"/>
  </cols>
  <sheetData>
    <row r="1" spans="1:20" ht="21" x14ac:dyDescent="0.35">
      <c r="A1" s="200" t="s">
        <v>287</v>
      </c>
      <c r="B1" s="200"/>
      <c r="C1" s="200"/>
      <c r="D1" s="200"/>
      <c r="E1" s="200"/>
      <c r="F1" s="200"/>
      <c r="G1" s="200"/>
      <c r="H1" s="200"/>
      <c r="I1" s="200"/>
      <c r="J1" s="200"/>
      <c r="K1" s="200"/>
      <c r="L1" s="200"/>
      <c r="M1" s="200"/>
      <c r="N1" s="200"/>
      <c r="O1" s="200"/>
      <c r="P1" s="200"/>
      <c r="Q1" s="200"/>
      <c r="R1" s="200"/>
      <c r="S1" s="200"/>
      <c r="T1" s="200"/>
    </row>
    <row r="31" spans="1:19" ht="15.75" customHeight="1" x14ac:dyDescent="0.25">
      <c r="A31" s="102" t="s">
        <v>340</v>
      </c>
      <c r="I31" s="113"/>
      <c r="J31" s="113"/>
      <c r="K31" s="113"/>
      <c r="L31" s="113"/>
      <c r="M31" s="113"/>
      <c r="N31" s="113"/>
      <c r="O31" s="113"/>
      <c r="P31" s="113"/>
      <c r="Q31" s="113"/>
      <c r="R31" s="113"/>
      <c r="S31" s="113"/>
    </row>
    <row r="39" spans="1:13" ht="18.75" hidden="1" x14ac:dyDescent="0.3">
      <c r="B39" s="99" t="s">
        <v>173</v>
      </c>
      <c r="C39" s="99">
        <v>2000</v>
      </c>
      <c r="D39" s="99"/>
      <c r="G39" s="99" t="s">
        <v>173</v>
      </c>
      <c r="H39" s="99">
        <v>2015</v>
      </c>
    </row>
    <row r="40" spans="1:13" hidden="1" x14ac:dyDescent="0.25">
      <c r="A40" s="91">
        <v>1</v>
      </c>
      <c r="B40" s="91" t="s">
        <v>28</v>
      </c>
      <c r="C40" s="129">
        <v>34503</v>
      </c>
      <c r="D40" s="114">
        <v>35000</v>
      </c>
      <c r="E40" s="94">
        <f t="shared" ref="E40:E61" si="0">C40/$C$61</f>
        <v>0.1420226040967083</v>
      </c>
      <c r="G40" s="91" t="s">
        <v>129</v>
      </c>
      <c r="H40" s="143">
        <v>25611</v>
      </c>
      <c r="I40" s="114">
        <v>26000</v>
      </c>
      <c r="J40" s="94">
        <f>H40/$H$61</f>
        <v>0.24252041808906494</v>
      </c>
      <c r="L40" s="105" t="s">
        <v>15</v>
      </c>
      <c r="M40" s="130"/>
    </row>
    <row r="41" spans="1:13" hidden="1" x14ac:dyDescent="0.25">
      <c r="A41" s="91">
        <v>2</v>
      </c>
      <c r="B41" s="91" t="s">
        <v>129</v>
      </c>
      <c r="C41" s="143">
        <v>26057</v>
      </c>
      <c r="D41" s="114">
        <v>26000</v>
      </c>
      <c r="E41" s="94">
        <f t="shared" si="0"/>
        <v>0.10725684708425147</v>
      </c>
      <c r="G41" s="91" t="s">
        <v>28</v>
      </c>
      <c r="H41" s="129">
        <v>7811</v>
      </c>
      <c r="I41" s="114">
        <v>7800</v>
      </c>
      <c r="J41" s="94">
        <f t="shared" ref="J41:J61" si="1">H41/$H$61</f>
        <v>7.3965365885505688E-2</v>
      </c>
      <c r="L41" s="105" t="s">
        <v>54</v>
      </c>
      <c r="M41" s="131"/>
    </row>
    <row r="42" spans="1:13" hidden="1" x14ac:dyDescent="0.25">
      <c r="A42" s="91">
        <v>3</v>
      </c>
      <c r="B42" s="91" t="s">
        <v>20</v>
      </c>
      <c r="C42" s="132">
        <v>22938</v>
      </c>
      <c r="D42" s="114">
        <v>23000</v>
      </c>
      <c r="E42" s="94">
        <f t="shared" si="0"/>
        <v>9.4418296750146222E-2</v>
      </c>
      <c r="G42" s="91" t="s">
        <v>97</v>
      </c>
      <c r="H42" s="131">
        <v>7557</v>
      </c>
      <c r="I42" s="114"/>
      <c r="J42" s="94">
        <f t="shared" si="1"/>
        <v>7.1560142106870631E-2</v>
      </c>
      <c r="L42" s="105" t="s">
        <v>56</v>
      </c>
      <c r="M42" s="129"/>
    </row>
    <row r="43" spans="1:13" hidden="1" x14ac:dyDescent="0.25">
      <c r="A43" s="91">
        <v>4</v>
      </c>
      <c r="B43" s="91" t="s">
        <v>32</v>
      </c>
      <c r="C43" s="134">
        <v>16984</v>
      </c>
      <c r="D43" s="114">
        <v>17000</v>
      </c>
      <c r="E43" s="94">
        <f t="shared" si="0"/>
        <v>6.9910208039257279E-2</v>
      </c>
      <c r="G43" s="91" t="s">
        <v>32</v>
      </c>
      <c r="H43" s="134">
        <v>5105</v>
      </c>
      <c r="I43" s="114">
        <v>5100</v>
      </c>
      <c r="J43" s="94">
        <f t="shared" si="1"/>
        <v>4.8341210196582586E-2</v>
      </c>
      <c r="L43" s="105" t="s">
        <v>58</v>
      </c>
      <c r="M43" s="132"/>
    </row>
    <row r="44" spans="1:13" hidden="1" x14ac:dyDescent="0.25">
      <c r="A44" s="91">
        <v>5</v>
      </c>
      <c r="B44" s="91" t="s">
        <v>31</v>
      </c>
      <c r="C44" s="147">
        <v>15586</v>
      </c>
      <c r="D44" s="114">
        <v>16000</v>
      </c>
      <c r="E44" s="94">
        <f t="shared" si="0"/>
        <v>6.415570551694913E-2</v>
      </c>
      <c r="G44" s="91" t="s">
        <v>20</v>
      </c>
      <c r="H44" s="132">
        <v>4959</v>
      </c>
      <c r="I44" s="114">
        <v>5000</v>
      </c>
      <c r="J44" s="94">
        <f t="shared" si="1"/>
        <v>4.695867999311519E-2</v>
      </c>
      <c r="L44" s="105" t="s">
        <v>59</v>
      </c>
      <c r="M44" s="133"/>
    </row>
    <row r="45" spans="1:13" hidden="1" x14ac:dyDescent="0.25">
      <c r="A45" s="91">
        <v>6</v>
      </c>
      <c r="B45" s="91" t="s">
        <v>172</v>
      </c>
      <c r="C45" s="142">
        <v>15405</v>
      </c>
      <c r="D45" s="114">
        <v>15000</v>
      </c>
      <c r="E45" s="94">
        <f t="shared" si="0"/>
        <v>6.3410666206120958E-2</v>
      </c>
      <c r="G45" s="91" t="s">
        <v>24</v>
      </c>
      <c r="H45" s="136">
        <v>4864</v>
      </c>
      <c r="I45" s="114">
        <v>4900</v>
      </c>
      <c r="J45" s="94">
        <f t="shared" si="1"/>
        <v>4.6059088422365856E-2</v>
      </c>
      <c r="L45" s="105" t="s">
        <v>274</v>
      </c>
      <c r="M45" s="134"/>
    </row>
    <row r="46" spans="1:13" hidden="1" x14ac:dyDescent="0.25">
      <c r="A46" s="91">
        <v>7</v>
      </c>
      <c r="B46" s="91" t="s">
        <v>19</v>
      </c>
      <c r="C46" s="136">
        <v>15062</v>
      </c>
      <c r="D46" s="114"/>
      <c r="E46" s="94">
        <f t="shared" si="0"/>
        <v>6.199879613090515E-2</v>
      </c>
      <c r="G46" s="91" t="s">
        <v>31</v>
      </c>
      <c r="H46" s="147">
        <v>4714</v>
      </c>
      <c r="I46" s="114">
        <v>4700</v>
      </c>
      <c r="J46" s="94">
        <f t="shared" si="1"/>
        <v>4.4638680679077433E-2</v>
      </c>
      <c r="L46" s="105" t="s">
        <v>70</v>
      </c>
      <c r="M46" s="135"/>
    </row>
    <row r="47" spans="1:13" hidden="1" x14ac:dyDescent="0.25">
      <c r="A47" s="91">
        <v>8</v>
      </c>
      <c r="B47" s="91" t="s">
        <v>79</v>
      </c>
      <c r="C47" s="135">
        <v>12326</v>
      </c>
      <c r="D47" s="114">
        <v>12000</v>
      </c>
      <c r="E47" s="94">
        <f t="shared" si="0"/>
        <v>5.0736765443469452E-2</v>
      </c>
      <c r="G47" s="91" t="s">
        <v>79</v>
      </c>
      <c r="H47" s="135">
        <v>3641</v>
      </c>
      <c r="I47" s="114">
        <v>3600</v>
      </c>
      <c r="J47" s="94">
        <f t="shared" si="1"/>
        <v>3.4478030622087597E-2</v>
      </c>
      <c r="L47" s="105" t="s">
        <v>19</v>
      </c>
      <c r="M47" s="136"/>
    </row>
    <row r="48" spans="1:13" hidden="1" x14ac:dyDescent="0.25">
      <c r="A48" s="91">
        <v>9</v>
      </c>
      <c r="B48" s="91" t="s">
        <v>23</v>
      </c>
      <c r="C48" s="140">
        <v>12277</v>
      </c>
      <c r="D48" s="114">
        <v>12000</v>
      </c>
      <c r="E48" s="94">
        <f t="shared" si="0"/>
        <v>5.0535069718438623E-2</v>
      </c>
      <c r="G48" s="91" t="s">
        <v>23</v>
      </c>
      <c r="H48" s="151">
        <v>3519</v>
      </c>
      <c r="I48" s="114">
        <v>3500</v>
      </c>
      <c r="J48" s="94">
        <f t="shared" si="1"/>
        <v>3.3322765657546348E-2</v>
      </c>
      <c r="L48" s="105" t="s">
        <v>87</v>
      </c>
      <c r="M48" s="137"/>
    </row>
    <row r="49" spans="1:13" hidden="1" x14ac:dyDescent="0.25">
      <c r="A49" s="91">
        <v>10</v>
      </c>
      <c r="B49" s="91" t="s">
        <v>97</v>
      </c>
      <c r="C49" s="131">
        <v>9624</v>
      </c>
      <c r="D49" s="114"/>
      <c r="E49" s="94">
        <f t="shared" si="0"/>
        <v>3.9614686891769432E-2</v>
      </c>
      <c r="G49" s="91" t="s">
        <v>172</v>
      </c>
      <c r="H49" s="142">
        <v>3310</v>
      </c>
      <c r="I49" s="114">
        <v>3300</v>
      </c>
      <c r="J49" s="94">
        <f t="shared" si="1"/>
        <v>3.1343664201897818E-2</v>
      </c>
      <c r="L49" s="105" t="s">
        <v>93</v>
      </c>
      <c r="M49" s="130"/>
    </row>
    <row r="50" spans="1:13" hidden="1" x14ac:dyDescent="0.25">
      <c r="A50" s="91">
        <v>11</v>
      </c>
      <c r="B50" s="91" t="s">
        <v>24</v>
      </c>
      <c r="C50" s="136">
        <v>6796</v>
      </c>
      <c r="D50" s="114">
        <v>6800</v>
      </c>
      <c r="E50" s="94">
        <f t="shared" si="0"/>
        <v>2.7973962189990136E-2</v>
      </c>
      <c r="G50" s="91" t="s">
        <v>19</v>
      </c>
      <c r="H50" s="136">
        <v>3226</v>
      </c>
      <c r="I50" s="114"/>
      <c r="J50" s="94">
        <f t="shared" si="1"/>
        <v>3.05482358656563E-2</v>
      </c>
      <c r="L50" s="105" t="s">
        <v>97</v>
      </c>
      <c r="M50" s="131"/>
    </row>
    <row r="51" spans="1:13" hidden="1" x14ac:dyDescent="0.25">
      <c r="A51" s="91">
        <v>12</v>
      </c>
      <c r="B51" s="91" t="s">
        <v>70</v>
      </c>
      <c r="C51" s="135">
        <v>6107</v>
      </c>
      <c r="D51" s="114">
        <v>6100</v>
      </c>
      <c r="E51" s="94">
        <f t="shared" si="0"/>
        <v>2.5137873321699492E-2</v>
      </c>
      <c r="G51" s="91" t="s">
        <v>56</v>
      </c>
      <c r="H51" s="192">
        <v>2973</v>
      </c>
      <c r="I51" s="114">
        <v>3000</v>
      </c>
      <c r="J51" s="94">
        <f t="shared" si="1"/>
        <v>2.81524814719765E-2</v>
      </c>
      <c r="L51" s="105" t="s">
        <v>98</v>
      </c>
      <c r="M51" s="129"/>
    </row>
    <row r="52" spans="1:13" hidden="1" x14ac:dyDescent="0.25">
      <c r="A52" s="91">
        <v>13</v>
      </c>
      <c r="B52" s="91" t="s">
        <v>274</v>
      </c>
      <c r="C52" s="134">
        <v>4809</v>
      </c>
      <c r="D52" s="114">
        <v>4800</v>
      </c>
      <c r="E52" s="94">
        <f t="shared" si="0"/>
        <v>1.9794994728025685E-2</v>
      </c>
      <c r="G52" s="91" t="s">
        <v>70</v>
      </c>
      <c r="H52" s="135">
        <v>2678</v>
      </c>
      <c r="I52" s="114">
        <v>2700</v>
      </c>
      <c r="J52" s="94">
        <f t="shared" si="1"/>
        <v>2.5359012910175938E-2</v>
      </c>
      <c r="L52" s="105" t="s">
        <v>20</v>
      </c>
      <c r="M52" s="132"/>
    </row>
    <row r="53" spans="1:13" hidden="1" x14ac:dyDescent="0.25">
      <c r="A53" s="91">
        <v>14</v>
      </c>
      <c r="B53" s="91" t="s">
        <v>56</v>
      </c>
      <c r="C53" s="192">
        <v>4701</v>
      </c>
      <c r="D53" s="114">
        <v>4700</v>
      </c>
      <c r="E53" s="94">
        <f t="shared" si="0"/>
        <v>1.9350440885100594E-2</v>
      </c>
      <c r="G53" s="91" t="s">
        <v>15</v>
      </c>
      <c r="H53" s="130">
        <v>2429</v>
      </c>
      <c r="I53" s="114">
        <v>2400</v>
      </c>
      <c r="J53" s="94">
        <f t="shared" si="1"/>
        <v>2.3001136056317158E-2</v>
      </c>
      <c r="L53" s="105" t="s">
        <v>21</v>
      </c>
      <c r="M53" s="139"/>
    </row>
    <row r="54" spans="1:13" hidden="1" x14ac:dyDescent="0.25">
      <c r="A54" s="91">
        <v>15</v>
      </c>
      <c r="B54" s="91" t="s">
        <v>87</v>
      </c>
      <c r="C54" s="137">
        <v>2791</v>
      </c>
      <c r="D54" s="114">
        <v>2800</v>
      </c>
      <c r="E54" s="94">
        <f t="shared" si="0"/>
        <v>1.148842384818459E-2</v>
      </c>
      <c r="G54" s="91" t="s">
        <v>98</v>
      </c>
      <c r="H54" s="129">
        <v>2209</v>
      </c>
      <c r="I54" s="114">
        <v>2200</v>
      </c>
      <c r="J54" s="94">
        <f t="shared" si="1"/>
        <v>2.0917871366160808E-2</v>
      </c>
      <c r="L54" s="105" t="s">
        <v>23</v>
      </c>
      <c r="M54" s="140"/>
    </row>
    <row r="55" spans="1:13" hidden="1" x14ac:dyDescent="0.25">
      <c r="A55" s="91">
        <v>16</v>
      </c>
      <c r="B55" s="91" t="s">
        <v>26</v>
      </c>
      <c r="C55" s="153">
        <v>2621</v>
      </c>
      <c r="D55" s="114">
        <v>2600</v>
      </c>
      <c r="E55" s="94">
        <f t="shared" si="0"/>
        <v>1.0788663169506201E-2</v>
      </c>
      <c r="G55" s="91" t="s">
        <v>274</v>
      </c>
      <c r="H55" s="134">
        <v>2176</v>
      </c>
      <c r="I55" s="114">
        <v>2200</v>
      </c>
      <c r="J55" s="94">
        <f t="shared" si="1"/>
        <v>2.0605381662637357E-2</v>
      </c>
      <c r="L55" s="105" t="s">
        <v>115</v>
      </c>
      <c r="M55" s="135"/>
    </row>
    <row r="56" spans="1:13" hidden="1" x14ac:dyDescent="0.25">
      <c r="A56" s="91">
        <v>17</v>
      </c>
      <c r="B56" s="91" t="s">
        <v>54</v>
      </c>
      <c r="C56" s="131">
        <v>2338</v>
      </c>
      <c r="D56" s="114">
        <v>2300</v>
      </c>
      <c r="E56" s="94">
        <f t="shared" si="0"/>
        <v>9.623767451471003E-3</v>
      </c>
      <c r="G56" s="91" t="s">
        <v>59</v>
      </c>
      <c r="H56" s="133">
        <v>1532</v>
      </c>
      <c r="I56" s="114">
        <v>1500</v>
      </c>
      <c r="J56" s="94">
        <f t="shared" si="1"/>
        <v>1.4507097751452404E-2</v>
      </c>
      <c r="L56" s="105" t="s">
        <v>24</v>
      </c>
      <c r="M56" s="136"/>
    </row>
    <row r="57" spans="1:13" hidden="1" x14ac:dyDescent="0.25">
      <c r="A57" s="91">
        <v>18</v>
      </c>
      <c r="B57" s="91" t="s">
        <v>93</v>
      </c>
      <c r="C57" s="130">
        <v>2141</v>
      </c>
      <c r="D57" s="114">
        <v>2100</v>
      </c>
      <c r="E57" s="94">
        <f t="shared" si="0"/>
        <v>8.8128683120613418E-3</v>
      </c>
      <c r="G57" s="91" t="s">
        <v>29</v>
      </c>
      <c r="H57" s="132">
        <v>1435</v>
      </c>
      <c r="I57" s="114">
        <v>1400</v>
      </c>
      <c r="J57" s="94">
        <f t="shared" si="1"/>
        <v>1.3588567410792557E-2</v>
      </c>
      <c r="L57" s="105" t="s">
        <v>129</v>
      </c>
      <c r="M57" s="143"/>
    </row>
    <row r="58" spans="1:13" hidden="1" x14ac:dyDescent="0.25">
      <c r="A58" s="91">
        <v>19</v>
      </c>
      <c r="B58" s="91" t="s">
        <v>58</v>
      </c>
      <c r="C58" s="132">
        <v>1850</v>
      </c>
      <c r="D58" s="114">
        <v>1900</v>
      </c>
      <c r="E58" s="94">
        <f t="shared" si="0"/>
        <v>7.6150426797353954E-3</v>
      </c>
      <c r="G58" s="91" t="s">
        <v>87</v>
      </c>
      <c r="H58" s="137">
        <v>1423</v>
      </c>
      <c r="I58" s="114">
        <v>1400</v>
      </c>
      <c r="J58" s="94">
        <f t="shared" si="1"/>
        <v>1.3474934791329484E-2</v>
      </c>
      <c r="L58" s="105" t="s">
        <v>241</v>
      </c>
      <c r="M58" s="144"/>
    </row>
    <row r="59" spans="1:13" hidden="1" x14ac:dyDescent="0.25">
      <c r="A59" s="91">
        <v>20</v>
      </c>
      <c r="B59" s="91" t="s">
        <v>16</v>
      </c>
      <c r="C59" s="133">
        <v>1799</v>
      </c>
      <c r="D59" s="114">
        <v>1800</v>
      </c>
      <c r="E59" s="94">
        <f t="shared" si="0"/>
        <v>7.4051144761318796E-3</v>
      </c>
      <c r="G59" s="91" t="s">
        <v>115</v>
      </c>
      <c r="H59" s="135">
        <v>988</v>
      </c>
      <c r="I59" s="114" t="s">
        <v>260</v>
      </c>
      <c r="J59" s="94">
        <f t="shared" si="1"/>
        <v>9.3557523357930637E-3</v>
      </c>
      <c r="L59" s="105" t="s">
        <v>26</v>
      </c>
      <c r="M59" s="131"/>
    </row>
    <row r="60" spans="1:13" hidden="1" x14ac:dyDescent="0.25">
      <c r="B60" s="91" t="s">
        <v>201</v>
      </c>
      <c r="C60" s="150">
        <f>SUM(C63:C204)</f>
        <v>26225.201100000002</v>
      </c>
      <c r="D60" s="114">
        <f t="shared" ref="D60:D61" si="2">(IF(ISNUMBER(C60),(IF(C60&lt;100,"&lt;100",IF(C60&lt;200,"&lt;200",IF(C60&lt;500,"&lt;500",IF(C60&lt;1000,"&lt;1,000",IF(C60&lt;10000,(ROUND(C60,-2)),IF(C60&lt;100000,(ROUND(C60,-3)),IF(C60&lt;1000000,(ROUND(C60,-4)),IF(C60&gt;=1000000,(ROUND(C60,-5))))))))))),"-"))</f>
        <v>26000</v>
      </c>
      <c r="E60" s="94">
        <f t="shared" si="0"/>
        <v>0.10794920306007766</v>
      </c>
      <c r="G60" s="91" t="s">
        <v>201</v>
      </c>
      <c r="H60" s="150">
        <f>SUM(H63:H204)</f>
        <v>13443.479499999999</v>
      </c>
      <c r="I60" s="114">
        <f t="shared" ref="I60:I61" si="3">(IF(ISNUMBER(H60),(IF(H60&lt;100,"&lt;100",IF(H60&lt;200,"&lt;200",IF(H60&lt;500,"&lt;500",IF(H60&lt;1000,"&lt;1,000",IF(H60&lt;10000,(ROUND(H60,-2)),IF(H60&lt;100000,(ROUND(H60,-3)),IF(H60&lt;1000000,(ROUND(H60,-4)),IF(H60&gt;=1000000,(ROUND(H60,-5))))))))))),"-"))</f>
        <v>13000</v>
      </c>
      <c r="J60" s="94">
        <f t="shared" si="1"/>
        <v>0.1273014825235943</v>
      </c>
      <c r="K60" s="93"/>
      <c r="L60" s="105" t="s">
        <v>28</v>
      </c>
      <c r="M60" s="129"/>
    </row>
    <row r="61" spans="1:13" hidden="1" x14ac:dyDescent="0.25">
      <c r="B61" s="91" t="s">
        <v>11</v>
      </c>
      <c r="C61" s="91">
        <v>242940.20110000001</v>
      </c>
      <c r="D61" s="91">
        <f t="shared" si="2"/>
        <v>240000</v>
      </c>
      <c r="E61" s="94">
        <f t="shared" si="0"/>
        <v>1</v>
      </c>
      <c r="G61" s="91" t="s">
        <v>11</v>
      </c>
      <c r="H61" s="91">
        <v>105603.4795</v>
      </c>
      <c r="I61" s="114">
        <f t="shared" si="3"/>
        <v>110000</v>
      </c>
      <c r="J61" s="94">
        <f t="shared" si="1"/>
        <v>1</v>
      </c>
      <c r="L61" s="105" t="s">
        <v>29</v>
      </c>
      <c r="M61" s="132"/>
    </row>
    <row r="62" spans="1:13" hidden="1" x14ac:dyDescent="0.25">
      <c r="C62" s="145"/>
      <c r="H62" s="145"/>
      <c r="L62" s="105" t="s">
        <v>31</v>
      </c>
      <c r="M62" s="138"/>
    </row>
    <row r="63" spans="1:13" hidden="1" x14ac:dyDescent="0.25">
      <c r="B63" s="91" t="s">
        <v>59</v>
      </c>
      <c r="C63" s="133">
        <v>1679</v>
      </c>
      <c r="G63" s="91" t="s">
        <v>21</v>
      </c>
      <c r="H63" s="146">
        <v>739</v>
      </c>
      <c r="L63" s="105" t="s">
        <v>32</v>
      </c>
      <c r="M63" s="134"/>
    </row>
    <row r="64" spans="1:13" hidden="1" x14ac:dyDescent="0.25">
      <c r="B64" s="91" t="s">
        <v>157</v>
      </c>
      <c r="C64" s="91">
        <v>1526</v>
      </c>
      <c r="G64" s="91" t="s">
        <v>58</v>
      </c>
      <c r="H64" s="132">
        <v>724</v>
      </c>
      <c r="L64" s="105" t="s">
        <v>79</v>
      </c>
      <c r="M64" s="135"/>
    </row>
    <row r="65" spans="2:13" hidden="1" x14ac:dyDescent="0.25">
      <c r="B65" s="91" t="s">
        <v>51</v>
      </c>
      <c r="C65" s="91">
        <v>1514</v>
      </c>
      <c r="G65" s="91" t="s">
        <v>63</v>
      </c>
      <c r="H65" s="91">
        <v>589</v>
      </c>
      <c r="L65" s="105" t="s">
        <v>172</v>
      </c>
      <c r="M65" s="142"/>
    </row>
    <row r="66" spans="2:13" hidden="1" x14ac:dyDescent="0.25">
      <c r="B66" s="91" t="s">
        <v>15</v>
      </c>
      <c r="C66" s="130">
        <v>1445</v>
      </c>
      <c r="G66" s="91" t="s">
        <v>128</v>
      </c>
      <c r="H66" s="91">
        <v>573</v>
      </c>
    </row>
    <row r="67" spans="2:13" hidden="1" x14ac:dyDescent="0.25">
      <c r="B67" s="91" t="s">
        <v>115</v>
      </c>
      <c r="C67" s="135">
        <v>1433</v>
      </c>
      <c r="G67" s="91" t="s">
        <v>93</v>
      </c>
      <c r="H67" s="130">
        <v>519</v>
      </c>
    </row>
    <row r="68" spans="2:13" hidden="1" x14ac:dyDescent="0.25">
      <c r="B68" s="91" t="s">
        <v>21</v>
      </c>
      <c r="C68" s="146">
        <v>1377</v>
      </c>
      <c r="G68" s="91" t="s">
        <v>160</v>
      </c>
      <c r="H68" s="91">
        <v>471</v>
      </c>
    </row>
    <row r="69" spans="2:13" hidden="1" x14ac:dyDescent="0.25">
      <c r="B69" s="91" t="s">
        <v>17</v>
      </c>
      <c r="C69" s="91">
        <v>1328</v>
      </c>
      <c r="G69" s="91" t="s">
        <v>54</v>
      </c>
      <c r="H69" s="131">
        <v>426</v>
      </c>
    </row>
    <row r="70" spans="2:13" hidden="1" x14ac:dyDescent="0.25">
      <c r="B70" s="91" t="s">
        <v>160</v>
      </c>
      <c r="C70" s="91">
        <v>1266</v>
      </c>
      <c r="G70" s="91" t="s">
        <v>144</v>
      </c>
      <c r="H70" s="91">
        <v>425</v>
      </c>
    </row>
    <row r="71" spans="2:13" hidden="1" x14ac:dyDescent="0.25">
      <c r="B71" s="91" t="s">
        <v>25</v>
      </c>
      <c r="C71" s="91">
        <v>1231</v>
      </c>
      <c r="G71" s="91" t="s">
        <v>152</v>
      </c>
      <c r="H71" s="91">
        <v>423</v>
      </c>
    </row>
    <row r="72" spans="2:13" hidden="1" x14ac:dyDescent="0.25">
      <c r="B72" s="91" t="s">
        <v>30</v>
      </c>
      <c r="C72" s="91">
        <v>1160</v>
      </c>
      <c r="G72" s="91" t="s">
        <v>123</v>
      </c>
      <c r="H72" s="91">
        <v>422</v>
      </c>
    </row>
    <row r="73" spans="2:13" hidden="1" x14ac:dyDescent="0.25">
      <c r="B73" s="91" t="s">
        <v>90</v>
      </c>
      <c r="C73" s="91">
        <v>960</v>
      </c>
      <c r="G73" s="91" t="s">
        <v>22</v>
      </c>
      <c r="H73" s="91">
        <v>381</v>
      </c>
    </row>
    <row r="74" spans="2:13" hidden="1" x14ac:dyDescent="0.25">
      <c r="B74" s="91" t="s">
        <v>63</v>
      </c>
      <c r="C74" s="91">
        <v>886</v>
      </c>
      <c r="G74" s="91" t="s">
        <v>47</v>
      </c>
      <c r="H74" s="91">
        <v>381</v>
      </c>
    </row>
    <row r="75" spans="2:13" hidden="1" x14ac:dyDescent="0.25">
      <c r="B75" s="91" t="s">
        <v>29</v>
      </c>
      <c r="C75" s="132">
        <v>792</v>
      </c>
      <c r="G75" s="91" t="s">
        <v>17</v>
      </c>
      <c r="H75" s="91">
        <v>362</v>
      </c>
    </row>
    <row r="76" spans="2:13" hidden="1" x14ac:dyDescent="0.25">
      <c r="B76" s="91" t="s">
        <v>128</v>
      </c>
      <c r="C76" s="91">
        <v>754</v>
      </c>
      <c r="G76" s="91" t="s">
        <v>26</v>
      </c>
      <c r="H76" s="131">
        <v>356</v>
      </c>
    </row>
    <row r="77" spans="2:13" hidden="1" x14ac:dyDescent="0.25">
      <c r="B77" s="91" t="s">
        <v>55</v>
      </c>
      <c r="C77" s="91">
        <v>577</v>
      </c>
      <c r="G77" s="91" t="s">
        <v>27</v>
      </c>
      <c r="H77" s="91">
        <v>352</v>
      </c>
    </row>
    <row r="78" spans="2:13" hidden="1" x14ac:dyDescent="0.25">
      <c r="B78" s="91" t="s">
        <v>73</v>
      </c>
      <c r="C78" s="91">
        <v>560</v>
      </c>
      <c r="G78" s="91" t="s">
        <v>51</v>
      </c>
      <c r="H78" s="91">
        <v>337</v>
      </c>
    </row>
    <row r="79" spans="2:13" hidden="1" x14ac:dyDescent="0.25">
      <c r="B79" s="91" t="s">
        <v>47</v>
      </c>
      <c r="C79" s="91">
        <v>519</v>
      </c>
      <c r="G79" s="91" t="s">
        <v>146</v>
      </c>
      <c r="H79" s="91">
        <v>334</v>
      </c>
    </row>
    <row r="80" spans="2:13" hidden="1" x14ac:dyDescent="0.25">
      <c r="B80" s="91" t="s">
        <v>123</v>
      </c>
      <c r="C80" s="91">
        <v>516</v>
      </c>
      <c r="G80" s="91" t="s">
        <v>90</v>
      </c>
      <c r="H80" s="91">
        <v>333</v>
      </c>
    </row>
    <row r="81" spans="2:8" hidden="1" x14ac:dyDescent="0.25">
      <c r="B81" s="91" t="s">
        <v>110</v>
      </c>
      <c r="C81" s="91">
        <v>505</v>
      </c>
      <c r="G81" s="91" t="s">
        <v>61</v>
      </c>
      <c r="H81" s="91">
        <v>332</v>
      </c>
    </row>
    <row r="82" spans="2:8" hidden="1" x14ac:dyDescent="0.25">
      <c r="B82" s="91" t="s">
        <v>61</v>
      </c>
      <c r="C82" s="91">
        <v>460</v>
      </c>
      <c r="G82" s="91" t="s">
        <v>132</v>
      </c>
      <c r="H82" s="91">
        <v>332</v>
      </c>
    </row>
    <row r="83" spans="2:8" hidden="1" x14ac:dyDescent="0.25">
      <c r="B83" s="91" t="s">
        <v>94</v>
      </c>
      <c r="C83" s="91">
        <v>425</v>
      </c>
      <c r="G83" s="91" t="s">
        <v>30</v>
      </c>
      <c r="H83" s="91">
        <v>291</v>
      </c>
    </row>
    <row r="84" spans="2:8" hidden="1" x14ac:dyDescent="0.25">
      <c r="B84" s="91" t="s">
        <v>22</v>
      </c>
      <c r="C84" s="91">
        <v>380</v>
      </c>
      <c r="G84" s="91" t="s">
        <v>110</v>
      </c>
      <c r="H84" s="91">
        <v>284</v>
      </c>
    </row>
    <row r="85" spans="2:8" hidden="1" x14ac:dyDescent="0.25">
      <c r="B85" s="91" t="s">
        <v>144</v>
      </c>
      <c r="C85" s="91">
        <v>349</v>
      </c>
      <c r="G85" s="91" t="s">
        <v>25</v>
      </c>
      <c r="H85" s="91">
        <v>255</v>
      </c>
    </row>
    <row r="86" spans="2:8" hidden="1" x14ac:dyDescent="0.25">
      <c r="B86" s="91" t="s">
        <v>83</v>
      </c>
      <c r="C86" s="91">
        <v>310</v>
      </c>
      <c r="G86" s="91" t="s">
        <v>16</v>
      </c>
      <c r="H86" s="91">
        <v>248</v>
      </c>
    </row>
    <row r="87" spans="2:8" hidden="1" x14ac:dyDescent="0.25">
      <c r="B87" s="91" t="s">
        <v>119</v>
      </c>
      <c r="C87" s="91">
        <v>276</v>
      </c>
      <c r="G87" s="91" t="s">
        <v>91</v>
      </c>
      <c r="H87" s="91">
        <v>242</v>
      </c>
    </row>
    <row r="88" spans="2:8" hidden="1" x14ac:dyDescent="0.25">
      <c r="B88" s="91" t="s">
        <v>136</v>
      </c>
      <c r="C88" s="91">
        <v>256</v>
      </c>
      <c r="G88" s="91" t="s">
        <v>134</v>
      </c>
      <c r="H88" s="91">
        <v>213</v>
      </c>
    </row>
    <row r="89" spans="2:8" hidden="1" x14ac:dyDescent="0.25">
      <c r="B89" s="91" t="s">
        <v>27</v>
      </c>
      <c r="C89" s="91">
        <v>249</v>
      </c>
      <c r="G89" s="91" t="s">
        <v>169</v>
      </c>
      <c r="H89" s="91">
        <v>203</v>
      </c>
    </row>
    <row r="90" spans="2:8" hidden="1" x14ac:dyDescent="0.25">
      <c r="B90" s="91" t="s">
        <v>166</v>
      </c>
      <c r="C90" s="91">
        <v>242</v>
      </c>
      <c r="G90" s="91" t="s">
        <v>83</v>
      </c>
      <c r="H90" s="91">
        <v>188</v>
      </c>
    </row>
    <row r="91" spans="2:8" hidden="1" x14ac:dyDescent="0.25">
      <c r="B91" s="91" t="s">
        <v>18</v>
      </c>
      <c r="C91" s="91">
        <v>207</v>
      </c>
      <c r="G91" s="91" t="s">
        <v>89</v>
      </c>
      <c r="H91" s="91">
        <v>163</v>
      </c>
    </row>
    <row r="92" spans="2:8" hidden="1" x14ac:dyDescent="0.25">
      <c r="B92" s="91" t="s">
        <v>62</v>
      </c>
      <c r="C92" s="91">
        <v>199</v>
      </c>
      <c r="G92" s="91" t="s">
        <v>99</v>
      </c>
      <c r="H92" s="91">
        <v>156</v>
      </c>
    </row>
    <row r="93" spans="2:8" hidden="1" x14ac:dyDescent="0.25">
      <c r="B93" s="91" t="s">
        <v>134</v>
      </c>
      <c r="C93" s="91">
        <v>184</v>
      </c>
      <c r="G93" s="91" t="s">
        <v>84</v>
      </c>
      <c r="H93" s="91">
        <v>155</v>
      </c>
    </row>
    <row r="94" spans="2:8" hidden="1" x14ac:dyDescent="0.25">
      <c r="B94" s="91" t="s">
        <v>164</v>
      </c>
      <c r="C94" s="91">
        <v>182</v>
      </c>
      <c r="G94" s="91" t="s">
        <v>170</v>
      </c>
      <c r="H94" s="91">
        <v>140</v>
      </c>
    </row>
    <row r="95" spans="2:8" hidden="1" x14ac:dyDescent="0.25">
      <c r="B95" s="91" t="s">
        <v>146</v>
      </c>
      <c r="C95" s="91">
        <v>175</v>
      </c>
      <c r="G95" s="91" t="s">
        <v>62</v>
      </c>
      <c r="H95" s="91">
        <v>136</v>
      </c>
    </row>
    <row r="96" spans="2:8" hidden="1" x14ac:dyDescent="0.25">
      <c r="B96" s="91" t="s">
        <v>91</v>
      </c>
      <c r="C96" s="91">
        <v>149</v>
      </c>
      <c r="G96" s="91" t="s">
        <v>166</v>
      </c>
      <c r="H96" s="91">
        <v>131</v>
      </c>
    </row>
    <row r="97" spans="2:8" hidden="1" x14ac:dyDescent="0.25">
      <c r="B97" s="91" t="s">
        <v>170</v>
      </c>
      <c r="C97" s="91">
        <v>136</v>
      </c>
      <c r="G97" s="91" t="s">
        <v>77</v>
      </c>
      <c r="H97" s="91">
        <v>130</v>
      </c>
    </row>
    <row r="98" spans="2:8" hidden="1" x14ac:dyDescent="0.25">
      <c r="B98" s="91" t="s">
        <v>169</v>
      </c>
      <c r="C98" s="91">
        <v>135</v>
      </c>
      <c r="G98" s="91" t="s">
        <v>117</v>
      </c>
      <c r="H98" s="91">
        <v>118</v>
      </c>
    </row>
    <row r="99" spans="2:8" hidden="1" x14ac:dyDescent="0.25">
      <c r="B99" s="91" t="s">
        <v>152</v>
      </c>
      <c r="C99" s="91">
        <v>135</v>
      </c>
      <c r="G99" s="91" t="s">
        <v>73</v>
      </c>
      <c r="H99" s="91">
        <v>102</v>
      </c>
    </row>
    <row r="100" spans="2:8" hidden="1" x14ac:dyDescent="0.25">
      <c r="B100" s="91" t="s">
        <v>103</v>
      </c>
      <c r="C100" s="91">
        <v>116</v>
      </c>
      <c r="G100" s="91" t="s">
        <v>102</v>
      </c>
      <c r="H100" s="91">
        <v>96</v>
      </c>
    </row>
    <row r="101" spans="2:8" hidden="1" x14ac:dyDescent="0.25">
      <c r="B101" s="91" t="s">
        <v>117</v>
      </c>
      <c r="C101" s="91">
        <v>108</v>
      </c>
      <c r="G101" s="91" t="s">
        <v>18</v>
      </c>
      <c r="H101" s="91">
        <v>91</v>
      </c>
    </row>
    <row r="102" spans="2:8" hidden="1" x14ac:dyDescent="0.25">
      <c r="B102" s="91" t="s">
        <v>84</v>
      </c>
      <c r="C102" s="91">
        <v>106</v>
      </c>
      <c r="G102" s="91" t="s">
        <v>164</v>
      </c>
      <c r="H102" s="91">
        <v>84</v>
      </c>
    </row>
    <row r="103" spans="2:8" hidden="1" x14ac:dyDescent="0.25">
      <c r="B103" s="91" t="s">
        <v>143</v>
      </c>
      <c r="C103" s="91">
        <v>98</v>
      </c>
      <c r="G103" s="91" t="s">
        <v>119</v>
      </c>
      <c r="H103" s="91">
        <v>84</v>
      </c>
    </row>
    <row r="104" spans="2:8" hidden="1" x14ac:dyDescent="0.25">
      <c r="B104" s="91" t="s">
        <v>36</v>
      </c>
      <c r="C104" s="91">
        <v>95</v>
      </c>
      <c r="G104" s="91" t="s">
        <v>124</v>
      </c>
      <c r="H104" s="91">
        <v>77</v>
      </c>
    </row>
    <row r="105" spans="2:8" hidden="1" x14ac:dyDescent="0.25">
      <c r="B105" s="91" t="s">
        <v>74</v>
      </c>
      <c r="C105" s="91">
        <v>89</v>
      </c>
      <c r="G105" s="91" t="s">
        <v>72</v>
      </c>
      <c r="H105" s="91">
        <v>66</v>
      </c>
    </row>
    <row r="106" spans="2:8" hidden="1" x14ac:dyDescent="0.25">
      <c r="B106" s="91" t="s">
        <v>72</v>
      </c>
      <c r="C106" s="91">
        <v>82</v>
      </c>
      <c r="G106" s="91" t="s">
        <v>55</v>
      </c>
      <c r="H106" s="91">
        <v>57</v>
      </c>
    </row>
    <row r="107" spans="2:8" hidden="1" x14ac:dyDescent="0.25">
      <c r="B107" s="91" t="s">
        <v>124</v>
      </c>
      <c r="C107" s="91">
        <v>72</v>
      </c>
      <c r="G107" s="91" t="s">
        <v>136</v>
      </c>
      <c r="H107" s="91">
        <v>56</v>
      </c>
    </row>
    <row r="108" spans="2:8" hidden="1" x14ac:dyDescent="0.25">
      <c r="B108" s="91" t="s">
        <v>99</v>
      </c>
      <c r="C108" s="91">
        <v>72</v>
      </c>
      <c r="G108" s="91" t="s">
        <v>157</v>
      </c>
      <c r="H108" s="91">
        <v>53</v>
      </c>
    </row>
    <row r="109" spans="2:8" hidden="1" x14ac:dyDescent="0.25">
      <c r="B109" s="91" t="s">
        <v>49</v>
      </c>
      <c r="C109" s="91">
        <v>66</v>
      </c>
      <c r="G109" s="91" t="s">
        <v>143</v>
      </c>
      <c r="H109" s="91">
        <v>51</v>
      </c>
    </row>
    <row r="110" spans="2:8" hidden="1" x14ac:dyDescent="0.25">
      <c r="B110" s="91" t="s">
        <v>77</v>
      </c>
      <c r="C110" s="91">
        <v>63</v>
      </c>
      <c r="G110" s="91" t="s">
        <v>171</v>
      </c>
      <c r="H110" s="91">
        <v>48</v>
      </c>
    </row>
    <row r="111" spans="2:8" hidden="1" x14ac:dyDescent="0.25">
      <c r="B111" s="91" t="s">
        <v>127</v>
      </c>
      <c r="C111" s="91">
        <v>61</v>
      </c>
      <c r="G111" s="91" t="s">
        <v>163</v>
      </c>
      <c r="H111" s="91">
        <v>45</v>
      </c>
    </row>
    <row r="112" spans="2:8" hidden="1" x14ac:dyDescent="0.25">
      <c r="B112" s="91" t="s">
        <v>98</v>
      </c>
      <c r="C112" s="129">
        <v>59</v>
      </c>
      <c r="G112" s="91" t="s">
        <v>75</v>
      </c>
      <c r="H112" s="91">
        <v>38</v>
      </c>
    </row>
    <row r="113" spans="2:8" hidden="1" x14ac:dyDescent="0.25">
      <c r="B113" s="91" t="s">
        <v>89</v>
      </c>
      <c r="C113" s="91">
        <v>55</v>
      </c>
      <c r="G113" s="91" t="s">
        <v>94</v>
      </c>
      <c r="H113" s="91">
        <v>36</v>
      </c>
    </row>
    <row r="114" spans="2:8" hidden="1" x14ac:dyDescent="0.25">
      <c r="B114" s="91" t="s">
        <v>76</v>
      </c>
      <c r="C114" s="91">
        <v>43</v>
      </c>
      <c r="G114" s="91" t="s">
        <v>36</v>
      </c>
      <c r="H114" s="91">
        <v>33</v>
      </c>
    </row>
    <row r="115" spans="2:8" hidden="1" x14ac:dyDescent="0.25">
      <c r="B115" s="91" t="s">
        <v>133</v>
      </c>
      <c r="C115" s="91">
        <v>37</v>
      </c>
      <c r="G115" s="91" t="s">
        <v>137</v>
      </c>
      <c r="H115" s="91">
        <v>33</v>
      </c>
    </row>
    <row r="116" spans="2:8" hidden="1" x14ac:dyDescent="0.25">
      <c r="B116" s="91" t="s">
        <v>122</v>
      </c>
      <c r="C116" s="91">
        <v>36</v>
      </c>
      <c r="G116" s="91" t="s">
        <v>82</v>
      </c>
      <c r="H116" s="91">
        <v>32</v>
      </c>
    </row>
    <row r="117" spans="2:8" hidden="1" x14ac:dyDescent="0.25">
      <c r="B117" s="91" t="s">
        <v>135</v>
      </c>
      <c r="C117" s="91">
        <v>36</v>
      </c>
      <c r="G117" s="91" t="s">
        <v>33</v>
      </c>
      <c r="H117" s="91">
        <v>30</v>
      </c>
    </row>
    <row r="118" spans="2:8" hidden="1" x14ac:dyDescent="0.25">
      <c r="B118" s="91" t="s">
        <v>132</v>
      </c>
      <c r="C118" s="91">
        <v>34</v>
      </c>
      <c r="G118" s="91" t="s">
        <v>49</v>
      </c>
      <c r="H118" s="91">
        <v>29</v>
      </c>
    </row>
    <row r="119" spans="2:8" hidden="1" x14ac:dyDescent="0.25">
      <c r="B119" s="91" t="s">
        <v>168</v>
      </c>
      <c r="C119" s="91">
        <v>30</v>
      </c>
      <c r="G119" s="91" t="s">
        <v>74</v>
      </c>
      <c r="H119" s="91">
        <v>29</v>
      </c>
    </row>
    <row r="120" spans="2:8" hidden="1" x14ac:dyDescent="0.25">
      <c r="B120" s="91" t="s">
        <v>339</v>
      </c>
      <c r="C120" s="91">
        <v>28</v>
      </c>
      <c r="G120" s="91" t="s">
        <v>44</v>
      </c>
      <c r="H120" s="91">
        <v>28</v>
      </c>
    </row>
    <row r="121" spans="2:8" hidden="1" x14ac:dyDescent="0.25">
      <c r="B121" s="91" t="s">
        <v>82</v>
      </c>
      <c r="C121" s="91">
        <v>26</v>
      </c>
      <c r="G121" s="91" t="s">
        <v>122</v>
      </c>
      <c r="H121" s="91">
        <v>26</v>
      </c>
    </row>
    <row r="122" spans="2:8" hidden="1" x14ac:dyDescent="0.25">
      <c r="B122" s="91" t="s">
        <v>113</v>
      </c>
      <c r="C122" s="91">
        <v>24</v>
      </c>
      <c r="G122" s="91" t="s">
        <v>42</v>
      </c>
      <c r="H122" s="91">
        <v>24</v>
      </c>
    </row>
    <row r="123" spans="2:8" hidden="1" x14ac:dyDescent="0.25">
      <c r="B123" s="91" t="s">
        <v>92</v>
      </c>
      <c r="C123" s="91">
        <v>23</v>
      </c>
      <c r="G123" s="91" t="s">
        <v>107</v>
      </c>
      <c r="H123" s="91">
        <v>22</v>
      </c>
    </row>
    <row r="124" spans="2:8" hidden="1" x14ac:dyDescent="0.25">
      <c r="B124" s="91" t="s">
        <v>171</v>
      </c>
      <c r="C124" s="91">
        <v>18</v>
      </c>
      <c r="G124" s="91" t="s">
        <v>105</v>
      </c>
      <c r="H124" s="91">
        <v>22</v>
      </c>
    </row>
    <row r="125" spans="2:8" hidden="1" x14ac:dyDescent="0.25">
      <c r="B125" s="91" t="s">
        <v>156</v>
      </c>
      <c r="C125" s="91">
        <v>17</v>
      </c>
      <c r="G125" s="91" t="s">
        <v>35</v>
      </c>
      <c r="H125" s="91">
        <v>21</v>
      </c>
    </row>
    <row r="126" spans="2:8" hidden="1" x14ac:dyDescent="0.25">
      <c r="B126" s="91" t="s">
        <v>102</v>
      </c>
      <c r="C126" s="91">
        <v>16</v>
      </c>
      <c r="G126" s="91" t="s">
        <v>135</v>
      </c>
      <c r="H126" s="91">
        <v>20</v>
      </c>
    </row>
    <row r="127" spans="2:8" hidden="1" x14ac:dyDescent="0.25">
      <c r="B127" s="91" t="s">
        <v>57</v>
      </c>
      <c r="C127" s="91">
        <v>14</v>
      </c>
      <c r="G127" s="91" t="s">
        <v>156</v>
      </c>
      <c r="H127" s="91">
        <v>20</v>
      </c>
    </row>
    <row r="128" spans="2:8" hidden="1" x14ac:dyDescent="0.25">
      <c r="B128" s="91" t="s">
        <v>142</v>
      </c>
      <c r="C128" s="91">
        <v>13</v>
      </c>
      <c r="G128" s="91" t="s">
        <v>76</v>
      </c>
      <c r="H128" s="91">
        <v>18</v>
      </c>
    </row>
    <row r="129" spans="2:8" hidden="1" x14ac:dyDescent="0.25">
      <c r="B129" s="91" t="s">
        <v>161</v>
      </c>
      <c r="C129" s="91">
        <v>12</v>
      </c>
      <c r="G129" s="91" t="s">
        <v>138</v>
      </c>
      <c r="H129" s="91">
        <v>14</v>
      </c>
    </row>
    <row r="130" spans="2:8" hidden="1" x14ac:dyDescent="0.25">
      <c r="B130" s="91" t="s">
        <v>153</v>
      </c>
      <c r="C130" s="91">
        <v>12</v>
      </c>
      <c r="G130" s="91" t="s">
        <v>141</v>
      </c>
      <c r="H130" s="91">
        <v>12</v>
      </c>
    </row>
    <row r="131" spans="2:8" hidden="1" x14ac:dyDescent="0.25">
      <c r="B131" s="91" t="s">
        <v>33</v>
      </c>
      <c r="C131" s="91">
        <v>11</v>
      </c>
      <c r="G131" s="91" t="s">
        <v>103</v>
      </c>
      <c r="H131" s="91">
        <v>12</v>
      </c>
    </row>
    <row r="132" spans="2:8" hidden="1" x14ac:dyDescent="0.25">
      <c r="B132" s="91" t="s">
        <v>137</v>
      </c>
      <c r="C132" s="91">
        <v>11</v>
      </c>
      <c r="G132" s="91" t="s">
        <v>113</v>
      </c>
      <c r="H132" s="91">
        <v>10</v>
      </c>
    </row>
    <row r="133" spans="2:8" hidden="1" x14ac:dyDescent="0.25">
      <c r="B133" s="91" t="s">
        <v>165</v>
      </c>
      <c r="C133" s="91">
        <v>10</v>
      </c>
      <c r="G133" s="91" t="s">
        <v>86</v>
      </c>
      <c r="H133" s="91">
        <v>10</v>
      </c>
    </row>
    <row r="134" spans="2:8" hidden="1" x14ac:dyDescent="0.25">
      <c r="B134" s="91" t="s">
        <v>64</v>
      </c>
      <c r="C134" s="91">
        <v>10</v>
      </c>
      <c r="G134" s="91" t="s">
        <v>168</v>
      </c>
      <c r="H134" s="91">
        <v>9</v>
      </c>
    </row>
    <row r="135" spans="2:8" hidden="1" x14ac:dyDescent="0.25">
      <c r="B135" s="91" t="s">
        <v>163</v>
      </c>
      <c r="C135" s="91">
        <v>10</v>
      </c>
      <c r="G135" s="91" t="s">
        <v>133</v>
      </c>
      <c r="H135" s="91">
        <v>9</v>
      </c>
    </row>
    <row r="136" spans="2:8" hidden="1" x14ac:dyDescent="0.25">
      <c r="B136" s="91" t="s">
        <v>86</v>
      </c>
      <c r="C136" s="91">
        <v>9</v>
      </c>
      <c r="G136" s="91" t="s">
        <v>64</v>
      </c>
      <c r="H136" s="91">
        <v>9</v>
      </c>
    </row>
    <row r="137" spans="2:8" hidden="1" x14ac:dyDescent="0.25">
      <c r="B137" s="91" t="s">
        <v>46</v>
      </c>
      <c r="C137" s="91">
        <v>8</v>
      </c>
      <c r="G137" s="91" t="s">
        <v>40</v>
      </c>
      <c r="H137" s="91">
        <v>9</v>
      </c>
    </row>
    <row r="138" spans="2:8" hidden="1" x14ac:dyDescent="0.25">
      <c r="B138" s="91" t="s">
        <v>141</v>
      </c>
      <c r="C138" s="91">
        <v>8</v>
      </c>
      <c r="G138" s="91" t="s">
        <v>151</v>
      </c>
      <c r="H138" s="91">
        <v>8</v>
      </c>
    </row>
    <row r="139" spans="2:8" hidden="1" x14ac:dyDescent="0.25">
      <c r="B139" s="91" t="s">
        <v>118</v>
      </c>
      <c r="C139" s="91">
        <v>8</v>
      </c>
      <c r="G139" s="91" t="s">
        <v>106</v>
      </c>
      <c r="H139" s="91">
        <v>7</v>
      </c>
    </row>
    <row r="140" spans="2:8" hidden="1" x14ac:dyDescent="0.25">
      <c r="B140" s="91" t="s">
        <v>35</v>
      </c>
      <c r="C140" s="91">
        <v>6</v>
      </c>
      <c r="G140" s="91" t="s">
        <v>57</v>
      </c>
      <c r="H140" s="91">
        <v>7</v>
      </c>
    </row>
    <row r="141" spans="2:8" hidden="1" x14ac:dyDescent="0.25">
      <c r="B141" s="91" t="s">
        <v>41</v>
      </c>
      <c r="C141" s="91">
        <v>6</v>
      </c>
      <c r="G141" s="91" t="s">
        <v>161</v>
      </c>
      <c r="H141" s="91">
        <v>7</v>
      </c>
    </row>
    <row r="142" spans="2:8" hidden="1" x14ac:dyDescent="0.25">
      <c r="B142" s="91" t="s">
        <v>131</v>
      </c>
      <c r="C142" s="91">
        <v>5</v>
      </c>
      <c r="G142" s="91" t="s">
        <v>92</v>
      </c>
      <c r="H142" s="91">
        <v>6</v>
      </c>
    </row>
    <row r="143" spans="2:8" hidden="1" x14ac:dyDescent="0.25">
      <c r="B143" s="91" t="s">
        <v>150</v>
      </c>
      <c r="C143" s="91">
        <v>5</v>
      </c>
      <c r="G143" s="91" t="s">
        <v>127</v>
      </c>
      <c r="H143" s="91">
        <v>6</v>
      </c>
    </row>
    <row r="144" spans="2:8" hidden="1" x14ac:dyDescent="0.25">
      <c r="B144" s="91" t="s">
        <v>105</v>
      </c>
      <c r="C144" s="91">
        <v>5</v>
      </c>
      <c r="G144" s="91" t="s">
        <v>46</v>
      </c>
      <c r="H144" s="91">
        <v>6</v>
      </c>
    </row>
    <row r="145" spans="2:8" hidden="1" x14ac:dyDescent="0.25">
      <c r="B145" s="91" t="s">
        <v>75</v>
      </c>
      <c r="C145" s="91">
        <v>5</v>
      </c>
      <c r="G145" s="91" t="s">
        <v>339</v>
      </c>
      <c r="H145" s="91">
        <v>5</v>
      </c>
    </row>
    <row r="146" spans="2:8" hidden="1" x14ac:dyDescent="0.25">
      <c r="B146" s="91" t="s">
        <v>167</v>
      </c>
      <c r="C146" s="91">
        <v>5</v>
      </c>
      <c r="G146" s="91" t="s">
        <v>69</v>
      </c>
      <c r="H146" s="91">
        <v>4</v>
      </c>
    </row>
    <row r="147" spans="2:8" hidden="1" x14ac:dyDescent="0.25">
      <c r="B147" s="91" t="s">
        <v>60</v>
      </c>
      <c r="C147" s="91">
        <v>5</v>
      </c>
      <c r="G147" s="91" t="s">
        <v>41</v>
      </c>
      <c r="H147" s="91">
        <v>4</v>
      </c>
    </row>
    <row r="148" spans="2:8" hidden="1" x14ac:dyDescent="0.25">
      <c r="B148" s="91" t="s">
        <v>44</v>
      </c>
      <c r="C148" s="91">
        <v>4</v>
      </c>
      <c r="G148" s="91" t="s">
        <v>48</v>
      </c>
      <c r="H148" s="91">
        <v>4</v>
      </c>
    </row>
    <row r="149" spans="2:8" hidden="1" x14ac:dyDescent="0.25">
      <c r="B149" s="91" t="s">
        <v>145</v>
      </c>
      <c r="C149" s="91">
        <v>4</v>
      </c>
      <c r="G149" s="91" t="s">
        <v>145</v>
      </c>
      <c r="H149" s="91">
        <v>4</v>
      </c>
    </row>
    <row r="150" spans="2:8" hidden="1" x14ac:dyDescent="0.25">
      <c r="B150" s="91" t="s">
        <v>140</v>
      </c>
      <c r="C150" s="91">
        <v>4</v>
      </c>
      <c r="G150" s="91" t="s">
        <v>118</v>
      </c>
      <c r="H150" s="91">
        <v>3</v>
      </c>
    </row>
    <row r="151" spans="2:8" hidden="1" x14ac:dyDescent="0.25">
      <c r="B151" s="91" t="s">
        <v>107</v>
      </c>
      <c r="C151" s="91">
        <v>4</v>
      </c>
      <c r="G151" s="91" t="s">
        <v>140</v>
      </c>
      <c r="H151" s="91">
        <v>3</v>
      </c>
    </row>
    <row r="152" spans="2:8" hidden="1" x14ac:dyDescent="0.25">
      <c r="B152" s="91" t="s">
        <v>66</v>
      </c>
      <c r="C152" s="91">
        <v>3</v>
      </c>
      <c r="G152" s="91" t="s">
        <v>88</v>
      </c>
      <c r="H152" s="91">
        <v>3</v>
      </c>
    </row>
    <row r="153" spans="2:8" hidden="1" x14ac:dyDescent="0.25">
      <c r="B153" s="91" t="s">
        <v>85</v>
      </c>
      <c r="C153" s="91">
        <v>3</v>
      </c>
      <c r="G153" s="91" t="s">
        <v>131</v>
      </c>
      <c r="H153" s="91">
        <v>3</v>
      </c>
    </row>
    <row r="154" spans="2:8" hidden="1" x14ac:dyDescent="0.25">
      <c r="B154" s="91" t="s">
        <v>138</v>
      </c>
      <c r="C154" s="91">
        <v>3</v>
      </c>
      <c r="G154" s="91" t="s">
        <v>153</v>
      </c>
      <c r="H154" s="91">
        <v>2</v>
      </c>
    </row>
    <row r="155" spans="2:8" hidden="1" x14ac:dyDescent="0.25">
      <c r="B155" s="91" t="s">
        <v>108</v>
      </c>
      <c r="C155" s="91">
        <v>3</v>
      </c>
      <c r="G155" s="91" t="s">
        <v>147</v>
      </c>
      <c r="H155" s="91">
        <v>2</v>
      </c>
    </row>
    <row r="156" spans="2:8" hidden="1" x14ac:dyDescent="0.25">
      <c r="B156" s="91" t="s">
        <v>40</v>
      </c>
      <c r="C156" s="91">
        <v>2</v>
      </c>
      <c r="G156" s="91" t="s">
        <v>125</v>
      </c>
      <c r="H156" s="91">
        <v>2</v>
      </c>
    </row>
    <row r="157" spans="2:8" hidden="1" x14ac:dyDescent="0.25">
      <c r="B157" s="91" t="s">
        <v>155</v>
      </c>
      <c r="C157" s="91">
        <v>2</v>
      </c>
      <c r="G157" s="91" t="s">
        <v>165</v>
      </c>
      <c r="H157" s="91">
        <v>2</v>
      </c>
    </row>
    <row r="158" spans="2:8" hidden="1" x14ac:dyDescent="0.25">
      <c r="B158" s="91" t="s">
        <v>42</v>
      </c>
      <c r="C158" s="91">
        <v>2</v>
      </c>
      <c r="G158" s="91" t="s">
        <v>162</v>
      </c>
      <c r="H158" s="91">
        <v>2</v>
      </c>
    </row>
    <row r="159" spans="2:8" hidden="1" x14ac:dyDescent="0.25">
      <c r="B159" s="91" t="s">
        <v>106</v>
      </c>
      <c r="C159" s="91">
        <v>2</v>
      </c>
      <c r="G159" s="91" t="s">
        <v>34</v>
      </c>
      <c r="H159" s="91">
        <v>2</v>
      </c>
    </row>
    <row r="160" spans="2:8" hidden="1" x14ac:dyDescent="0.25">
      <c r="B160" s="91" t="s">
        <v>69</v>
      </c>
      <c r="C160" s="91">
        <v>2</v>
      </c>
      <c r="G160" s="91" t="s">
        <v>112</v>
      </c>
      <c r="H160" s="91">
        <v>2</v>
      </c>
    </row>
    <row r="161" spans="2:8" hidden="1" x14ac:dyDescent="0.25">
      <c r="B161" s="91" t="s">
        <v>78</v>
      </c>
      <c r="C161" s="91">
        <v>2</v>
      </c>
      <c r="G161" s="91" t="s">
        <v>159</v>
      </c>
      <c r="H161" s="91">
        <v>2</v>
      </c>
    </row>
    <row r="162" spans="2:8" hidden="1" x14ac:dyDescent="0.25">
      <c r="B162" s="91" t="s">
        <v>43</v>
      </c>
      <c r="C162" s="91">
        <v>1</v>
      </c>
      <c r="G162" s="91" t="s">
        <v>109</v>
      </c>
      <c r="H162" s="91">
        <v>2</v>
      </c>
    </row>
    <row r="163" spans="2:8" hidden="1" x14ac:dyDescent="0.25">
      <c r="B163" s="91" t="s">
        <v>112</v>
      </c>
      <c r="C163" s="91">
        <v>1</v>
      </c>
      <c r="G163" s="91" t="s">
        <v>108</v>
      </c>
      <c r="H163" s="91">
        <v>2</v>
      </c>
    </row>
    <row r="164" spans="2:8" hidden="1" x14ac:dyDescent="0.25">
      <c r="B164" s="91" t="s">
        <v>154</v>
      </c>
      <c r="C164" s="91">
        <v>1</v>
      </c>
      <c r="G164" s="91" t="s">
        <v>53</v>
      </c>
      <c r="H164" s="91">
        <v>1</v>
      </c>
    </row>
    <row r="165" spans="2:8" hidden="1" x14ac:dyDescent="0.25">
      <c r="B165" s="91" t="s">
        <v>45</v>
      </c>
      <c r="C165" s="91">
        <v>1</v>
      </c>
      <c r="G165" s="91" t="s">
        <v>167</v>
      </c>
      <c r="H165" s="91">
        <v>1</v>
      </c>
    </row>
    <row r="166" spans="2:8" hidden="1" x14ac:dyDescent="0.25">
      <c r="B166" s="91" t="s">
        <v>125</v>
      </c>
      <c r="C166" s="91">
        <v>1</v>
      </c>
      <c r="G166" s="91" t="s">
        <v>85</v>
      </c>
      <c r="H166" s="91">
        <v>1</v>
      </c>
    </row>
    <row r="167" spans="2:8" hidden="1" x14ac:dyDescent="0.25">
      <c r="B167" s="91" t="s">
        <v>147</v>
      </c>
      <c r="C167" s="91">
        <v>1</v>
      </c>
      <c r="G167" s="91" t="s">
        <v>78</v>
      </c>
      <c r="H167" s="91">
        <v>1</v>
      </c>
    </row>
    <row r="168" spans="2:8" hidden="1" x14ac:dyDescent="0.25">
      <c r="B168" s="91" t="s">
        <v>151</v>
      </c>
      <c r="C168" s="91">
        <v>1</v>
      </c>
      <c r="G168" s="91" t="s">
        <v>43</v>
      </c>
      <c r="H168" s="91">
        <v>1</v>
      </c>
    </row>
    <row r="169" spans="2:8" hidden="1" x14ac:dyDescent="0.25">
      <c r="B169" s="91" t="s">
        <v>37</v>
      </c>
      <c r="C169" s="91">
        <v>0.92</v>
      </c>
      <c r="G169" s="91" t="s">
        <v>66</v>
      </c>
      <c r="H169" s="91">
        <v>1</v>
      </c>
    </row>
    <row r="170" spans="2:8" hidden="1" x14ac:dyDescent="0.25">
      <c r="B170" s="91" t="s">
        <v>109</v>
      </c>
      <c r="C170" s="91">
        <v>0.88970000000000005</v>
      </c>
      <c r="G170" s="91" t="s">
        <v>150</v>
      </c>
      <c r="H170" s="91">
        <v>0.67830000000000001</v>
      </c>
    </row>
    <row r="171" spans="2:8" hidden="1" x14ac:dyDescent="0.25">
      <c r="B171" s="91" t="s">
        <v>34</v>
      </c>
      <c r="C171" s="91">
        <v>0.85809999999999997</v>
      </c>
      <c r="G171" s="91" t="s">
        <v>139</v>
      </c>
      <c r="H171" s="91">
        <v>0.64870000000000005</v>
      </c>
    </row>
    <row r="172" spans="2:8" hidden="1" x14ac:dyDescent="0.25">
      <c r="B172" s="91" t="s">
        <v>101</v>
      </c>
      <c r="C172" s="91">
        <v>0.81620000000000004</v>
      </c>
      <c r="G172" s="91" t="s">
        <v>67</v>
      </c>
      <c r="H172" s="91">
        <v>0.61229999999999996</v>
      </c>
    </row>
    <row r="173" spans="2:8" hidden="1" x14ac:dyDescent="0.25">
      <c r="B173" s="91" t="s">
        <v>95</v>
      </c>
      <c r="C173" s="91">
        <v>0.80700000000000005</v>
      </c>
      <c r="G173" s="91" t="s">
        <v>95</v>
      </c>
      <c r="H173" s="91">
        <v>0.60270000000000001</v>
      </c>
    </row>
    <row r="174" spans="2:8" hidden="1" x14ac:dyDescent="0.25">
      <c r="B174" s="91" t="s">
        <v>38</v>
      </c>
      <c r="C174" s="91">
        <v>0.74839999999999995</v>
      </c>
      <c r="G174" s="91" t="s">
        <v>142</v>
      </c>
      <c r="H174" s="91">
        <v>0.56820000000000004</v>
      </c>
    </row>
    <row r="175" spans="2:8" hidden="1" x14ac:dyDescent="0.25">
      <c r="B175" s="91" t="s">
        <v>80</v>
      </c>
      <c r="C175" s="91">
        <v>0.74299999999999999</v>
      </c>
      <c r="G175" s="91" t="s">
        <v>38</v>
      </c>
      <c r="H175" s="91">
        <v>0.44</v>
      </c>
    </row>
    <row r="176" spans="2:8" hidden="1" x14ac:dyDescent="0.25">
      <c r="B176" s="91" t="s">
        <v>88</v>
      </c>
      <c r="C176" s="91">
        <v>0.7359</v>
      </c>
      <c r="G176" s="91" t="s">
        <v>37</v>
      </c>
      <c r="H176" s="91">
        <v>0.42670000000000002</v>
      </c>
    </row>
    <row r="177" spans="2:8" hidden="1" x14ac:dyDescent="0.25">
      <c r="B177" s="91" t="s">
        <v>48</v>
      </c>
      <c r="C177" s="91">
        <v>0.72529999999999994</v>
      </c>
      <c r="G177" s="91" t="s">
        <v>116</v>
      </c>
      <c r="H177" s="91">
        <v>0.41220000000000001</v>
      </c>
    </row>
    <row r="178" spans="2:8" hidden="1" x14ac:dyDescent="0.25">
      <c r="B178" s="91" t="s">
        <v>111</v>
      </c>
      <c r="C178" s="91">
        <v>0.70740000000000003</v>
      </c>
      <c r="G178" s="91" t="s">
        <v>45</v>
      </c>
      <c r="H178" s="91">
        <v>0.4073</v>
      </c>
    </row>
    <row r="179" spans="2:8" hidden="1" x14ac:dyDescent="0.25">
      <c r="B179" s="91" t="s">
        <v>162</v>
      </c>
      <c r="C179" s="91">
        <v>0.67730000000000001</v>
      </c>
      <c r="G179" s="91" t="s">
        <v>60</v>
      </c>
      <c r="H179" s="91">
        <v>0.38109999999999999</v>
      </c>
    </row>
    <row r="180" spans="2:8" hidden="1" x14ac:dyDescent="0.25">
      <c r="B180" s="91" t="s">
        <v>53</v>
      </c>
      <c r="C180" s="91">
        <v>0.67579999999999996</v>
      </c>
      <c r="G180" s="91" t="s">
        <v>121</v>
      </c>
      <c r="H180" s="91">
        <v>0.35549999999999998</v>
      </c>
    </row>
    <row r="181" spans="2:8" hidden="1" x14ac:dyDescent="0.25">
      <c r="B181" s="91" t="s">
        <v>71</v>
      </c>
      <c r="C181" s="91">
        <v>0.56920000000000004</v>
      </c>
      <c r="G181" s="91" t="s">
        <v>80</v>
      </c>
      <c r="H181" s="91">
        <v>0.29039999999999999</v>
      </c>
    </row>
    <row r="182" spans="2:8" hidden="1" x14ac:dyDescent="0.25">
      <c r="B182" s="91" t="s">
        <v>139</v>
      </c>
      <c r="C182" s="91">
        <v>0.56189999999999996</v>
      </c>
      <c r="G182" s="91" t="s">
        <v>50</v>
      </c>
      <c r="H182" s="91">
        <v>0.28610000000000002</v>
      </c>
    </row>
    <row r="183" spans="2:8" hidden="1" x14ac:dyDescent="0.25">
      <c r="B183" s="91" t="s">
        <v>130</v>
      </c>
      <c r="C183" s="91">
        <v>0.3049</v>
      </c>
      <c r="G183" s="91" t="s">
        <v>154</v>
      </c>
      <c r="H183" s="91">
        <v>0.25369999999999998</v>
      </c>
    </row>
    <row r="184" spans="2:8" hidden="1" x14ac:dyDescent="0.25">
      <c r="B184" s="91" t="s">
        <v>104</v>
      </c>
      <c r="C184" s="91">
        <v>0.30049999999999999</v>
      </c>
      <c r="G184" s="91" t="s">
        <v>148</v>
      </c>
      <c r="H184" s="91">
        <v>0.24970000000000001</v>
      </c>
    </row>
    <row r="185" spans="2:8" hidden="1" x14ac:dyDescent="0.25">
      <c r="B185" s="91" t="s">
        <v>67</v>
      </c>
      <c r="C185" s="91">
        <v>0.29649999999999999</v>
      </c>
      <c r="G185" s="91" t="s">
        <v>155</v>
      </c>
      <c r="H185" s="91">
        <v>0.20979999999999999</v>
      </c>
    </row>
    <row r="186" spans="2:8" hidden="1" x14ac:dyDescent="0.25">
      <c r="B186" s="91" t="s">
        <v>126</v>
      </c>
      <c r="C186" s="91">
        <v>0.29630000000000001</v>
      </c>
      <c r="G186" s="91" t="s">
        <v>101</v>
      </c>
      <c r="H186" s="91">
        <v>0.2049</v>
      </c>
    </row>
    <row r="187" spans="2:8" hidden="1" x14ac:dyDescent="0.25">
      <c r="B187" s="91" t="s">
        <v>116</v>
      </c>
      <c r="C187" s="91">
        <v>0.2407</v>
      </c>
      <c r="G187" s="91" t="s">
        <v>158</v>
      </c>
      <c r="H187" s="91">
        <v>0.1716</v>
      </c>
    </row>
    <row r="188" spans="2:8" hidden="1" x14ac:dyDescent="0.25">
      <c r="B188" s="91" t="s">
        <v>100</v>
      </c>
      <c r="C188" s="91">
        <v>0.2354</v>
      </c>
      <c r="G188" s="91" t="s">
        <v>126</v>
      </c>
      <c r="H188" s="91">
        <v>0.16750000000000001</v>
      </c>
    </row>
    <row r="189" spans="2:8" hidden="1" x14ac:dyDescent="0.25">
      <c r="B189" s="91" t="s">
        <v>65</v>
      </c>
      <c r="C189" s="91">
        <v>0.16020000000000001</v>
      </c>
      <c r="G189" s="91" t="s">
        <v>111</v>
      </c>
      <c r="H189" s="91">
        <v>0.14069999999999999</v>
      </c>
    </row>
    <row r="190" spans="2:8" hidden="1" x14ac:dyDescent="0.25">
      <c r="B190" s="91" t="s">
        <v>114</v>
      </c>
      <c r="C190" s="91">
        <v>0.15490000000000001</v>
      </c>
      <c r="G190" s="91" t="s">
        <v>100</v>
      </c>
      <c r="H190" s="91">
        <v>0.13639999999999999</v>
      </c>
    </row>
    <row r="191" spans="2:8" hidden="1" x14ac:dyDescent="0.25">
      <c r="B191" s="91" t="s">
        <v>50</v>
      </c>
      <c r="C191" s="91">
        <v>0.12709999999999999</v>
      </c>
      <c r="G191" s="91" t="s">
        <v>104</v>
      </c>
      <c r="H191" s="91">
        <v>0.13420000000000001</v>
      </c>
    </row>
    <row r="192" spans="2:8" hidden="1" x14ac:dyDescent="0.25">
      <c r="B192" s="91" t="s">
        <v>39</v>
      </c>
      <c r="C192" s="91">
        <v>0.1158</v>
      </c>
      <c r="G192" s="91" t="s">
        <v>114</v>
      </c>
      <c r="H192" s="91">
        <v>0.1013</v>
      </c>
    </row>
    <row r="193" spans="2:8" hidden="1" x14ac:dyDescent="0.25">
      <c r="B193" s="91" t="s">
        <v>121</v>
      </c>
      <c r="C193" s="91">
        <v>0.1096</v>
      </c>
      <c r="G193" s="91" t="s">
        <v>65</v>
      </c>
      <c r="H193" s="91">
        <v>9.8299999999999998E-2</v>
      </c>
    </row>
    <row r="194" spans="2:8" hidden="1" x14ac:dyDescent="0.25">
      <c r="B194" s="91" t="s">
        <v>148</v>
      </c>
      <c r="C194" s="91">
        <v>0.1002</v>
      </c>
      <c r="G194" s="91" t="s">
        <v>39</v>
      </c>
      <c r="H194" s="91">
        <v>7.8100000000000003E-2</v>
      </c>
    </row>
    <row r="195" spans="2:8" hidden="1" x14ac:dyDescent="0.25">
      <c r="B195" s="91" t="s">
        <v>81</v>
      </c>
      <c r="C195" s="91">
        <v>9.2399999999999996E-2</v>
      </c>
      <c r="G195" s="91" t="s">
        <v>96</v>
      </c>
      <c r="H195" s="91">
        <v>7.2999999999999995E-2</v>
      </c>
    </row>
    <row r="196" spans="2:8" hidden="1" x14ac:dyDescent="0.25">
      <c r="B196" s="91" t="s">
        <v>158</v>
      </c>
      <c r="C196" s="91">
        <v>7.5499999999999998E-2</v>
      </c>
      <c r="G196" s="91" t="s">
        <v>71</v>
      </c>
      <c r="H196" s="91">
        <v>7.1400000000000005E-2</v>
      </c>
    </row>
    <row r="197" spans="2:8" hidden="1" x14ac:dyDescent="0.25">
      <c r="B197" s="91" t="s">
        <v>96</v>
      </c>
      <c r="C197" s="91">
        <v>6.2899999999999998E-2</v>
      </c>
      <c r="G197" s="91" t="s">
        <v>81</v>
      </c>
      <c r="H197" s="91">
        <v>5.8500000000000003E-2</v>
      </c>
    </row>
    <row r="198" spans="2:8" hidden="1" x14ac:dyDescent="0.25">
      <c r="B198" s="91" t="s">
        <v>68</v>
      </c>
      <c r="C198" s="91">
        <v>3.3300000000000003E-2</v>
      </c>
      <c r="G198" s="91" t="s">
        <v>130</v>
      </c>
      <c r="H198" s="91">
        <v>5.3600000000000002E-2</v>
      </c>
    </row>
    <row r="199" spans="2:8" hidden="1" x14ac:dyDescent="0.25">
      <c r="B199" s="91" t="s">
        <v>149</v>
      </c>
      <c r="C199" s="91">
        <v>3.1399999999999997E-2</v>
      </c>
      <c r="G199" s="91" t="s">
        <v>120</v>
      </c>
      <c r="H199" s="91">
        <v>4.99E-2</v>
      </c>
    </row>
    <row r="200" spans="2:8" hidden="1" x14ac:dyDescent="0.25">
      <c r="B200" s="91" t="s">
        <v>159</v>
      </c>
      <c r="C200" s="91">
        <v>1.5599999999999999E-2</v>
      </c>
      <c r="G200" s="91" t="s">
        <v>52</v>
      </c>
      <c r="H200" s="91">
        <v>4.4699999999999997E-2</v>
      </c>
    </row>
    <row r="201" spans="2:8" hidden="1" x14ac:dyDescent="0.25">
      <c r="B201" s="91" t="s">
        <v>120</v>
      </c>
      <c r="C201" s="91">
        <v>7.7999999999999996E-3</v>
      </c>
      <c r="G201" s="91" t="s">
        <v>149</v>
      </c>
      <c r="H201" s="91">
        <v>4.2000000000000003E-2</v>
      </c>
    </row>
    <row r="202" spans="2:8" hidden="1" x14ac:dyDescent="0.25">
      <c r="B202" s="91" t="s">
        <v>52</v>
      </c>
      <c r="C202" s="91">
        <v>4.8999999999999998E-3</v>
      </c>
      <c r="G202" s="91" t="s">
        <v>68</v>
      </c>
      <c r="H202" s="91">
        <v>3.0700000000000002E-2</v>
      </c>
    </row>
  </sheetData>
  <sheetProtection algorithmName="SHA-512" hashValue="/TYCdpm56zGbkVMGRLWcegofqyhwpT7fbOni3QNv4F/KaLLPUDMFJcKUyathzjVObT8yaSwJIkopwemYFTqEEA==" saltValue="HVO3gtVd6SQeHAM7aonjyw==" spinCount="100000" sheet="1" scenarios="1"/>
  <mergeCells count="1">
    <mergeCell ref="A1:T1"/>
  </mergeCell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O48"/>
  <sheetViews>
    <sheetView showGridLines="0" showRowColHeaders="0" zoomScale="80" zoomScaleNormal="80" workbookViewId="0">
      <selection sqref="A1:F1"/>
    </sheetView>
  </sheetViews>
  <sheetFormatPr defaultRowHeight="15.75" x14ac:dyDescent="0.25"/>
  <cols>
    <col min="1" max="16384" width="9" style="91"/>
  </cols>
  <sheetData>
    <row r="1" spans="1:1" x14ac:dyDescent="0.25">
      <c r="A1" s="110"/>
    </row>
    <row r="12" spans="1:1" x14ac:dyDescent="0.25">
      <c r="A12" s="111"/>
    </row>
    <row r="13" spans="1:1" x14ac:dyDescent="0.25">
      <c r="A13" s="111"/>
    </row>
    <row r="14" spans="1:1" x14ac:dyDescent="0.25">
      <c r="A14" s="111"/>
    </row>
    <row r="15" spans="1:1" x14ac:dyDescent="0.25">
      <c r="A15" s="111"/>
    </row>
    <row r="29" spans="5:15" x14ac:dyDescent="0.25">
      <c r="E29" s="102"/>
      <c r="F29" s="102"/>
      <c r="G29" s="102"/>
      <c r="H29" s="102"/>
      <c r="I29" s="102"/>
      <c r="J29" s="102"/>
      <c r="K29" s="102"/>
      <c r="L29" s="102"/>
      <c r="M29" s="102"/>
      <c r="N29" s="102"/>
      <c r="O29" s="102"/>
    </row>
    <row r="33" spans="1:4" x14ac:dyDescent="0.25">
      <c r="A33" s="102" t="s">
        <v>340</v>
      </c>
    </row>
    <row r="34" spans="1:4" x14ac:dyDescent="0.25">
      <c r="A34" s="91" t="s">
        <v>284</v>
      </c>
    </row>
    <row r="38" spans="1:4" hidden="1" x14ac:dyDescent="0.25">
      <c r="A38" s="96" t="s">
        <v>173</v>
      </c>
      <c r="B38" s="96" t="s">
        <v>221</v>
      </c>
    </row>
    <row r="39" spans="1:4" hidden="1" x14ac:dyDescent="0.25">
      <c r="A39" s="111" t="s">
        <v>183</v>
      </c>
      <c r="B39" s="91">
        <v>48091</v>
      </c>
      <c r="C39" s="115">
        <v>48000</v>
      </c>
      <c r="D39" s="94">
        <f t="shared" ref="D39:D46" si="0">B39/$B$48</f>
        <v>0.45539219188322294</v>
      </c>
    </row>
    <row r="40" spans="1:4" hidden="1" x14ac:dyDescent="0.25">
      <c r="A40" s="111" t="s">
        <v>285</v>
      </c>
      <c r="B40" s="91">
        <v>42759</v>
      </c>
      <c r="C40" s="115">
        <v>43000</v>
      </c>
      <c r="D40" s="94">
        <f t="shared" si="0"/>
        <v>0.40490143130179723</v>
      </c>
    </row>
    <row r="41" spans="1:4" hidden="1" x14ac:dyDescent="0.25">
      <c r="A41" s="111" t="s">
        <v>187</v>
      </c>
      <c r="B41" s="91">
        <v>8032.1013000000003</v>
      </c>
      <c r="C41" s="115">
        <v>8000</v>
      </c>
      <c r="D41" s="94">
        <f t="shared" si="0"/>
        <v>7.6059059209313273E-2</v>
      </c>
    </row>
    <row r="42" spans="1:4" hidden="1" x14ac:dyDescent="0.25">
      <c r="A42" s="111" t="s">
        <v>186</v>
      </c>
      <c r="B42" s="91">
        <v>3502.3850000000002</v>
      </c>
      <c r="C42" s="115">
        <v>3500</v>
      </c>
      <c r="D42" s="94">
        <f t="shared" si="0"/>
        <v>3.3165431826514769E-2</v>
      </c>
    </row>
    <row r="43" spans="1:4" hidden="1" x14ac:dyDescent="0.25">
      <c r="A43" s="111" t="s">
        <v>188</v>
      </c>
      <c r="B43" s="91">
        <v>1829.3811000000001</v>
      </c>
      <c r="C43" s="115">
        <v>1800</v>
      </c>
      <c r="D43" s="94">
        <f t="shared" si="0"/>
        <v>1.7323113865769926E-2</v>
      </c>
    </row>
    <row r="44" spans="1:4" hidden="1" x14ac:dyDescent="0.25">
      <c r="A44" s="111" t="s">
        <v>185</v>
      </c>
      <c r="B44" s="91">
        <v>785</v>
      </c>
      <c r="C44" s="115" t="s">
        <v>260</v>
      </c>
      <c r="D44" s="94">
        <f t="shared" si="0"/>
        <v>7.433467189876068E-3</v>
      </c>
    </row>
    <row r="45" spans="1:4" hidden="1" x14ac:dyDescent="0.25">
      <c r="A45" s="111" t="s">
        <v>201</v>
      </c>
      <c r="B45" s="91">
        <v>307.70569999999998</v>
      </c>
      <c r="C45" s="115"/>
      <c r="D45" s="94">
        <f t="shared" si="0"/>
        <v>2.9137837262265586E-3</v>
      </c>
    </row>
    <row r="46" spans="1:4" hidden="1" x14ac:dyDescent="0.25">
      <c r="A46" s="111" t="s">
        <v>189</v>
      </c>
      <c r="B46" s="91">
        <v>296.90640000000002</v>
      </c>
      <c r="C46" s="115"/>
      <c r="D46" s="94">
        <f t="shared" si="0"/>
        <v>2.811520997279261E-3</v>
      </c>
    </row>
    <row r="47" spans="1:4" hidden="1" x14ac:dyDescent="0.25">
      <c r="C47" s="116"/>
      <c r="D47" s="117"/>
    </row>
    <row r="48" spans="1:4" hidden="1" x14ac:dyDescent="0.25">
      <c r="A48" s="91" t="s">
        <v>11</v>
      </c>
      <c r="B48" s="91">
        <v>105603.4795</v>
      </c>
      <c r="C48" s="116">
        <v>110000</v>
      </c>
      <c r="D48" s="94">
        <f>B48/$B$48</f>
        <v>1</v>
      </c>
    </row>
  </sheetData>
  <sheetProtection algorithmName="SHA-512" hashValue="R3ddptIfXgDv16XCheFmNw6NX+lmaAjf1o4Vy52G9Uhu+7PLKRZEX75NuOv+9U72qIvM4xjCctvlSLqcf6MLtg==" saltValue="rBVp4KCriVerY/xmny99uA==" spinCount="100000" sheet="1" scenarios="1"/>
  <pageMargins left="0.7" right="0.7" top="0.75" bottom="0.75" header="0.3" footer="0.3"/>
  <pageSetup paperSize="0" orientation="portrait" horizontalDpi="0" verticalDpi="0" copies="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1"/>
  <dimension ref="A1:O63"/>
  <sheetViews>
    <sheetView showGridLines="0" showRowColHeaders="0" zoomScale="70" zoomScaleNormal="70" workbookViewId="0"/>
  </sheetViews>
  <sheetFormatPr defaultRowHeight="15.75" x14ac:dyDescent="0.25"/>
  <cols>
    <col min="1" max="16384" width="9" style="27"/>
  </cols>
  <sheetData>
    <row r="1" spans="1:1" ht="15.75" customHeight="1" x14ac:dyDescent="0.25">
      <c r="A1" s="79"/>
    </row>
    <row r="12" spans="1:1" x14ac:dyDescent="0.25">
      <c r="A12" s="31"/>
    </row>
    <row r="13" spans="1:1" x14ac:dyDescent="0.25">
      <c r="A13" s="31"/>
    </row>
    <row r="14" spans="1:1" x14ac:dyDescent="0.25">
      <c r="A14" s="31"/>
    </row>
    <row r="15" spans="1:1" x14ac:dyDescent="0.25">
      <c r="A15" s="31"/>
    </row>
    <row r="29" spans="5:15" x14ac:dyDescent="0.25">
      <c r="E29" s="80"/>
      <c r="F29" s="80"/>
      <c r="G29" s="80"/>
      <c r="H29" s="80"/>
      <c r="I29" s="80"/>
      <c r="J29" s="80"/>
      <c r="K29" s="80"/>
      <c r="L29" s="80"/>
      <c r="M29" s="80"/>
      <c r="N29" s="80"/>
      <c r="O29" s="80"/>
    </row>
    <row r="33" spans="1:4" x14ac:dyDescent="0.25">
      <c r="A33" s="28" t="s">
        <v>340</v>
      </c>
    </row>
    <row r="34" spans="1:4" x14ac:dyDescent="0.25">
      <c r="A34" s="28" t="s">
        <v>333</v>
      </c>
    </row>
    <row r="38" spans="1:4" hidden="1" x14ac:dyDescent="0.25">
      <c r="A38" s="29" t="s">
        <v>173</v>
      </c>
      <c r="B38" s="29" t="s">
        <v>221</v>
      </c>
    </row>
    <row r="39" spans="1:4" hidden="1" x14ac:dyDescent="0.25">
      <c r="A39" s="186" t="s">
        <v>129</v>
      </c>
      <c r="B39" s="190">
        <v>25611</v>
      </c>
      <c r="C39" s="189">
        <v>26000</v>
      </c>
      <c r="D39" s="30">
        <f t="shared" ref="D39:D61" si="0">B39/$B$63</f>
        <v>0.59896162211464254</v>
      </c>
    </row>
    <row r="40" spans="1:4" hidden="1" x14ac:dyDescent="0.25">
      <c r="A40" s="186" t="s">
        <v>56</v>
      </c>
      <c r="B40" s="190">
        <v>2973</v>
      </c>
      <c r="C40" s="189">
        <v>3000</v>
      </c>
      <c r="D40" s="30">
        <f t="shared" si="0"/>
        <v>6.9529221918192663E-2</v>
      </c>
    </row>
    <row r="41" spans="1:4" hidden="1" x14ac:dyDescent="0.25">
      <c r="A41" s="186" t="s">
        <v>70</v>
      </c>
      <c r="B41" s="190">
        <v>2678</v>
      </c>
      <c r="C41" s="189">
        <v>2700</v>
      </c>
      <c r="D41" s="30">
        <f t="shared" si="0"/>
        <v>6.2630089571786063E-2</v>
      </c>
    </row>
    <row r="42" spans="1:4" hidden="1" x14ac:dyDescent="0.25">
      <c r="A42" s="186" t="s">
        <v>328</v>
      </c>
      <c r="B42" s="190">
        <v>2176</v>
      </c>
      <c r="C42" s="189">
        <v>2200</v>
      </c>
      <c r="D42" s="30">
        <f t="shared" si="0"/>
        <v>5.0889871138239902E-2</v>
      </c>
    </row>
    <row r="43" spans="1:4" hidden="1" x14ac:dyDescent="0.25">
      <c r="A43" s="186" t="s">
        <v>59</v>
      </c>
      <c r="B43" s="190">
        <v>1532</v>
      </c>
      <c r="C43" s="189">
        <v>1500</v>
      </c>
      <c r="D43" s="30">
        <f t="shared" si="0"/>
        <v>3.5828714422694641E-2</v>
      </c>
    </row>
    <row r="44" spans="1:4" hidden="1" x14ac:dyDescent="0.25">
      <c r="A44" s="186" t="s">
        <v>87</v>
      </c>
      <c r="B44" s="190">
        <v>1423</v>
      </c>
      <c r="C44" s="189">
        <v>1400</v>
      </c>
      <c r="D44" s="30">
        <f t="shared" si="0"/>
        <v>3.3279543487920671E-2</v>
      </c>
    </row>
    <row r="45" spans="1:4" hidden="1" x14ac:dyDescent="0.25">
      <c r="A45" s="186" t="s">
        <v>115</v>
      </c>
      <c r="B45" s="190">
        <v>988</v>
      </c>
      <c r="C45" s="189" t="s">
        <v>260</v>
      </c>
      <c r="D45" s="30">
        <f t="shared" si="0"/>
        <v>2.310624663813466E-2</v>
      </c>
    </row>
    <row r="46" spans="1:4" hidden="1" x14ac:dyDescent="0.25">
      <c r="A46" s="186" t="s">
        <v>58</v>
      </c>
      <c r="B46" s="190">
        <v>724</v>
      </c>
      <c r="C46" s="189" t="s">
        <v>260</v>
      </c>
      <c r="D46" s="30">
        <f t="shared" si="0"/>
        <v>1.6932107860333497E-2</v>
      </c>
    </row>
    <row r="47" spans="1:4" hidden="1" x14ac:dyDescent="0.25">
      <c r="A47" s="186" t="s">
        <v>63</v>
      </c>
      <c r="B47" s="190">
        <v>589</v>
      </c>
      <c r="C47" s="189"/>
      <c r="D47" s="30">
        <f t="shared" si="0"/>
        <v>1.3774877803503355E-2</v>
      </c>
    </row>
    <row r="48" spans="1:4" hidden="1" x14ac:dyDescent="0.25">
      <c r="A48" s="186" t="s">
        <v>128</v>
      </c>
      <c r="B48" s="190">
        <v>573</v>
      </c>
      <c r="C48" s="189" t="s">
        <v>260</v>
      </c>
      <c r="D48" s="30">
        <f t="shared" si="0"/>
        <v>1.3400687574545709E-2</v>
      </c>
    </row>
    <row r="49" spans="1:4" hidden="1" x14ac:dyDescent="0.25">
      <c r="A49" s="186" t="s">
        <v>160</v>
      </c>
      <c r="B49" s="190">
        <v>471</v>
      </c>
      <c r="C49" s="189" t="s">
        <v>261</v>
      </c>
      <c r="D49" s="30">
        <f t="shared" si="0"/>
        <v>1.1015224864940715E-2</v>
      </c>
    </row>
    <row r="50" spans="1:4" hidden="1" x14ac:dyDescent="0.25">
      <c r="A50" s="186" t="s">
        <v>54</v>
      </c>
      <c r="B50" s="190">
        <v>426</v>
      </c>
      <c r="C50" s="189" t="s">
        <v>261</v>
      </c>
      <c r="D50" s="30">
        <f t="shared" si="0"/>
        <v>9.9628148459973333E-3</v>
      </c>
    </row>
    <row r="51" spans="1:4" hidden="1" x14ac:dyDescent="0.25">
      <c r="A51" s="186" t="s">
        <v>144</v>
      </c>
      <c r="B51" s="190">
        <v>425</v>
      </c>
      <c r="C51" s="189" t="s">
        <v>261</v>
      </c>
      <c r="D51" s="30">
        <f t="shared" si="0"/>
        <v>9.9394279566874816E-3</v>
      </c>
    </row>
    <row r="52" spans="1:4" hidden="1" x14ac:dyDescent="0.25">
      <c r="A52" s="186" t="s">
        <v>47</v>
      </c>
      <c r="B52" s="190">
        <v>381</v>
      </c>
      <c r="C52" s="189" t="s">
        <v>261</v>
      </c>
      <c r="D52" s="30">
        <f t="shared" si="0"/>
        <v>8.9104048270539533E-3</v>
      </c>
    </row>
    <row r="53" spans="1:4" hidden="1" x14ac:dyDescent="0.25">
      <c r="A53" s="186" t="s">
        <v>146</v>
      </c>
      <c r="B53" s="190">
        <v>334</v>
      </c>
      <c r="C53" s="189" t="s">
        <v>261</v>
      </c>
      <c r="D53" s="30">
        <f t="shared" si="0"/>
        <v>7.8112210294908673E-3</v>
      </c>
    </row>
    <row r="54" spans="1:4" hidden="1" x14ac:dyDescent="0.25">
      <c r="A54" s="186" t="s">
        <v>90</v>
      </c>
      <c r="B54" s="190">
        <v>333</v>
      </c>
      <c r="C54" s="189" t="s">
        <v>261</v>
      </c>
      <c r="D54" s="30">
        <f t="shared" si="0"/>
        <v>7.7878341401810148E-3</v>
      </c>
    </row>
    <row r="55" spans="1:4" hidden="1" x14ac:dyDescent="0.25">
      <c r="A55" s="186" t="s">
        <v>110</v>
      </c>
      <c r="B55" s="190">
        <v>284</v>
      </c>
      <c r="C55" s="189" t="s">
        <v>261</v>
      </c>
      <c r="D55" s="30">
        <f t="shared" si="0"/>
        <v>6.6418765639982228E-3</v>
      </c>
    </row>
    <row r="56" spans="1:4" hidden="1" x14ac:dyDescent="0.25">
      <c r="A56" s="186" t="s">
        <v>91</v>
      </c>
      <c r="B56" s="190">
        <v>242</v>
      </c>
      <c r="C56" s="189"/>
      <c r="D56" s="30">
        <f t="shared" si="0"/>
        <v>5.6596272129844014E-3</v>
      </c>
    </row>
    <row r="57" spans="1:4" hidden="1" x14ac:dyDescent="0.25">
      <c r="A57" s="186" t="s">
        <v>83</v>
      </c>
      <c r="B57" s="190">
        <v>188</v>
      </c>
      <c r="C57" s="189" t="s">
        <v>262</v>
      </c>
      <c r="D57" s="30">
        <f t="shared" si="0"/>
        <v>4.3967351902523448E-3</v>
      </c>
    </row>
    <row r="58" spans="1:4" hidden="1" x14ac:dyDescent="0.25">
      <c r="A58" s="186" t="s">
        <v>84</v>
      </c>
      <c r="B58" s="190">
        <v>155</v>
      </c>
      <c r="C58" s="189" t="s">
        <v>262</v>
      </c>
      <c r="D58" s="30">
        <f t="shared" si="0"/>
        <v>3.624967843027199E-3</v>
      </c>
    </row>
    <row r="59" spans="1:4" hidden="1" x14ac:dyDescent="0.25">
      <c r="A59" s="186" t="s">
        <v>77</v>
      </c>
      <c r="B59" s="190">
        <v>130</v>
      </c>
      <c r="C59" s="189" t="s">
        <v>262</v>
      </c>
      <c r="D59" s="30">
        <f t="shared" si="0"/>
        <v>3.0402956102808763E-3</v>
      </c>
    </row>
    <row r="60" spans="1:4" hidden="1" x14ac:dyDescent="0.25">
      <c r="A60" s="186" t="s">
        <v>117</v>
      </c>
      <c r="B60" s="190">
        <v>118</v>
      </c>
      <c r="C60" s="189" t="s">
        <v>262</v>
      </c>
      <c r="D60" s="30">
        <f t="shared" si="0"/>
        <v>2.7596529385626417E-3</v>
      </c>
    </row>
    <row r="61" spans="1:4" hidden="1" x14ac:dyDescent="0.25">
      <c r="A61" s="186" t="s">
        <v>339</v>
      </c>
      <c r="B61" s="190">
        <v>5</v>
      </c>
      <c r="C61" s="189" t="s">
        <v>263</v>
      </c>
      <c r="D61" s="30">
        <f t="shared" si="0"/>
        <v>1.1693444654926449E-4</v>
      </c>
    </row>
    <row r="62" spans="1:4" hidden="1" x14ac:dyDescent="0.25">
      <c r="D62" s="30"/>
    </row>
    <row r="63" spans="1:4" hidden="1" x14ac:dyDescent="0.25">
      <c r="A63" s="187" t="s">
        <v>255</v>
      </c>
      <c r="B63" s="32">
        <v>42759</v>
      </c>
      <c r="C63" s="32">
        <v>43000</v>
      </c>
      <c r="D63" s="30">
        <f t="shared" ref="D63" si="1">B63/$B$63</f>
        <v>1</v>
      </c>
    </row>
  </sheetData>
  <sheetProtection algorithmName="SHA-512" hashValue="EyJjykWzNLqR1CJqfQodD9RwMjnzBkLPpXNxIfqZ1LJaMsD0oQASnSIHom/6fNt3kMSIcc0UcllDlTrInFAAaw==" saltValue="LfkqFnQl3fdLWqi4CyThKQ==" spinCount="100000" sheet="1" scenarios="1"/>
  <sortState ref="A38:D61">
    <sortCondition descending="1" ref="B39"/>
  </sortState>
  <pageMargins left="0.7" right="0.7" top="0.75" bottom="0.75" header="0.3" footer="0.3"/>
  <pageSetup paperSize="0" orientation="portrait" horizontalDpi="0" verticalDpi="0" copies="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27:F39"/>
  <sheetViews>
    <sheetView showGridLines="0" showRowColHeaders="0" zoomScale="80" zoomScaleNormal="80" workbookViewId="0">
      <selection sqref="A1:F1"/>
    </sheetView>
  </sheetViews>
  <sheetFormatPr defaultRowHeight="15.75" x14ac:dyDescent="0.25"/>
  <cols>
    <col min="1" max="16384" width="9" style="105"/>
  </cols>
  <sheetData>
    <row r="27" spans="1:1" x14ac:dyDescent="0.25">
      <c r="A27" s="105" t="s">
        <v>340</v>
      </c>
    </row>
    <row r="33" spans="1:6" hidden="1" x14ac:dyDescent="0.25">
      <c r="A33" s="106"/>
      <c r="B33" s="106" t="s">
        <v>197</v>
      </c>
      <c r="C33" s="105" t="s">
        <v>198</v>
      </c>
      <c r="D33" s="106"/>
      <c r="E33" s="106" t="s">
        <v>197</v>
      </c>
      <c r="F33" s="105" t="s">
        <v>198</v>
      </c>
    </row>
    <row r="34" spans="1:6" hidden="1" x14ac:dyDescent="0.25">
      <c r="A34" s="106" t="s">
        <v>276</v>
      </c>
      <c r="B34" s="105">
        <v>-14850</v>
      </c>
      <c r="C34" s="32">
        <v>15377</v>
      </c>
      <c r="D34" s="106"/>
      <c r="E34" s="107">
        <v>15000</v>
      </c>
      <c r="F34" s="107">
        <v>15000</v>
      </c>
    </row>
    <row r="35" spans="1:6" hidden="1" x14ac:dyDescent="0.25">
      <c r="A35" s="106" t="s">
        <v>277</v>
      </c>
      <c r="B35" s="105">
        <v>-3113.7258999999999</v>
      </c>
      <c r="C35" s="32">
        <v>3265.0943000000002</v>
      </c>
      <c r="D35" s="106"/>
      <c r="E35" s="107">
        <v>3100</v>
      </c>
      <c r="F35" s="107">
        <v>3300</v>
      </c>
    </row>
    <row r="36" spans="1:6" hidden="1" x14ac:dyDescent="0.25">
      <c r="A36" s="106" t="s">
        <v>278</v>
      </c>
      <c r="B36" s="105">
        <v>-3009.2946000000002</v>
      </c>
      <c r="C36" s="32">
        <v>3146.5124999999998</v>
      </c>
      <c r="D36" s="106"/>
      <c r="E36" s="107">
        <v>3000</v>
      </c>
      <c r="F36" s="107">
        <v>3100</v>
      </c>
    </row>
    <row r="37" spans="1:6" hidden="1" x14ac:dyDescent="0.25">
      <c r="A37" s="106" t="s">
        <v>279</v>
      </c>
      <c r="B37" s="105">
        <v>-2680.386</v>
      </c>
      <c r="C37" s="32">
        <v>3158.3303000000001</v>
      </c>
      <c r="D37" s="106"/>
      <c r="E37" s="107">
        <v>2700</v>
      </c>
      <c r="F37" s="107">
        <v>3200</v>
      </c>
    </row>
    <row r="38" spans="1:6" hidden="1" x14ac:dyDescent="0.25">
      <c r="A38" s="106" t="s">
        <v>280</v>
      </c>
      <c r="B38" s="105">
        <v>-3594.3146999999999</v>
      </c>
      <c r="C38" s="32">
        <v>2480.0448000000001</v>
      </c>
      <c r="D38" s="106"/>
      <c r="E38" s="107">
        <v>3600</v>
      </c>
      <c r="F38" s="107">
        <v>2500</v>
      </c>
    </row>
    <row r="39" spans="1:6" hidden="1" x14ac:dyDescent="0.25">
      <c r="B39" s="105">
        <v>-1</v>
      </c>
    </row>
  </sheetData>
  <sheetProtection algorithmName="SHA-512" hashValue="KvKovj28aekMeyZxN+ngJSDEkp/qzUv/pmYcJxMEY5bAH4FBCL4n6gWOC/jveJ0jXp2bzfB7Bm5VHY0o0gTM3Q==" saltValue="AubFB/5VLBZtX242OBkaqw==" spinCount="100000" sheet="1" scenario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6:F49"/>
  <sheetViews>
    <sheetView showGridLines="0" showRowColHeaders="0" zoomScale="80" zoomScaleNormal="80" workbookViewId="0"/>
  </sheetViews>
  <sheetFormatPr defaultRowHeight="15.75" x14ac:dyDescent="0.25"/>
  <cols>
    <col min="1" max="16384" width="9" style="27"/>
  </cols>
  <sheetData>
    <row r="26" spans="1:6" x14ac:dyDescent="0.25">
      <c r="A26" s="46" t="s">
        <v>340</v>
      </c>
    </row>
    <row r="27" spans="1:6" x14ac:dyDescent="0.25">
      <c r="A27" s="46" t="s">
        <v>345</v>
      </c>
    </row>
    <row r="28" spans="1:6" x14ac:dyDescent="0.25">
      <c r="F28" s="46"/>
    </row>
    <row r="30" spans="1:6" hidden="1" x14ac:dyDescent="0.25">
      <c r="B30" s="27" t="s">
        <v>213</v>
      </c>
    </row>
    <row r="31" spans="1:6" hidden="1" x14ac:dyDescent="0.25">
      <c r="A31" t="s">
        <v>117</v>
      </c>
      <c r="B31" s="27">
        <v>0.11764706</v>
      </c>
      <c r="C31" s="184">
        <v>12</v>
      </c>
      <c r="E31" s="34"/>
    </row>
    <row r="32" spans="1:6" hidden="1" x14ac:dyDescent="0.25">
      <c r="A32" t="s">
        <v>128</v>
      </c>
      <c r="B32" s="27">
        <v>0.27680587000000001</v>
      </c>
      <c r="C32" s="184">
        <v>28</v>
      </c>
      <c r="E32" s="34"/>
    </row>
    <row r="33" spans="1:5" hidden="1" x14ac:dyDescent="0.25">
      <c r="A33" t="s">
        <v>115</v>
      </c>
      <c r="B33" s="27">
        <v>0.33102406000000001</v>
      </c>
      <c r="C33" s="184">
        <v>33</v>
      </c>
      <c r="E33" s="34"/>
    </row>
    <row r="34" spans="1:5" hidden="1" x14ac:dyDescent="0.25">
      <c r="A34" t="s">
        <v>144</v>
      </c>
      <c r="B34" s="27">
        <v>0.36262689999999997</v>
      </c>
      <c r="C34" s="184">
        <v>36</v>
      </c>
      <c r="E34" s="34"/>
    </row>
    <row r="35" spans="1:5" hidden="1" x14ac:dyDescent="0.25">
      <c r="A35" t="s">
        <v>59</v>
      </c>
      <c r="B35" s="27">
        <v>0.4603331</v>
      </c>
      <c r="C35" s="184">
        <v>46</v>
      </c>
      <c r="E35" s="34"/>
    </row>
    <row r="36" spans="1:5" hidden="1" x14ac:dyDescent="0.25">
      <c r="A36" t="s">
        <v>58</v>
      </c>
      <c r="B36" s="27">
        <v>0.56277146</v>
      </c>
      <c r="C36" s="184">
        <v>56</v>
      </c>
      <c r="E36" s="34"/>
    </row>
    <row r="37" spans="1:5" hidden="1" x14ac:dyDescent="0.25">
      <c r="A37" t="s">
        <v>87</v>
      </c>
      <c r="B37" s="27">
        <v>0.62901538000000001</v>
      </c>
      <c r="C37" s="184">
        <v>63</v>
      </c>
      <c r="E37" s="34"/>
    </row>
    <row r="38" spans="1:5" hidden="1" x14ac:dyDescent="0.25">
      <c r="A38" t="s">
        <v>84</v>
      </c>
      <c r="B38" s="27">
        <v>0.63517442000000002</v>
      </c>
      <c r="C38" s="184">
        <v>64</v>
      </c>
      <c r="E38" s="34"/>
    </row>
    <row r="39" spans="1:5" hidden="1" x14ac:dyDescent="0.25">
      <c r="A39" t="s">
        <v>70</v>
      </c>
      <c r="B39" s="27">
        <v>0.66706602999999998</v>
      </c>
      <c r="C39" s="184">
        <v>67</v>
      </c>
      <c r="E39" s="34"/>
    </row>
    <row r="40" spans="1:5" hidden="1" x14ac:dyDescent="0.25">
      <c r="A40" t="s">
        <v>110</v>
      </c>
      <c r="B40" s="27">
        <v>0.69641025999999995</v>
      </c>
      <c r="C40" s="184">
        <v>70</v>
      </c>
      <c r="E40" s="34"/>
    </row>
    <row r="41" spans="1:5" hidden="1" x14ac:dyDescent="0.25">
      <c r="A41" t="s">
        <v>77</v>
      </c>
      <c r="B41" s="27">
        <v>0.75485800000000003</v>
      </c>
      <c r="C41" s="184">
        <v>75</v>
      </c>
      <c r="E41" s="34"/>
    </row>
    <row r="42" spans="1:5" hidden="1" x14ac:dyDescent="0.25">
      <c r="A42" t="s">
        <v>83</v>
      </c>
      <c r="B42" s="27">
        <v>0.78132332000000004</v>
      </c>
      <c r="C42" s="184">
        <v>78</v>
      </c>
      <c r="E42" s="34"/>
    </row>
    <row r="43" spans="1:5" hidden="1" x14ac:dyDescent="0.25">
      <c r="A43" t="s">
        <v>328</v>
      </c>
      <c r="B43" s="27">
        <v>0.78933059999999999</v>
      </c>
      <c r="C43" s="184">
        <v>79</v>
      </c>
      <c r="E43" s="34"/>
    </row>
    <row r="44" spans="1:5" hidden="1" x14ac:dyDescent="0.25">
      <c r="A44" t="s">
        <v>56</v>
      </c>
      <c r="B44" s="27">
        <v>0.81962579000000002</v>
      </c>
      <c r="C44" s="184">
        <v>82</v>
      </c>
    </row>
    <row r="45" spans="1:5" hidden="1" x14ac:dyDescent="0.25">
      <c r="A45" t="s">
        <v>146</v>
      </c>
      <c r="B45" s="27">
        <v>0.82954544999999991</v>
      </c>
      <c r="C45" s="184">
        <v>83</v>
      </c>
    </row>
    <row r="46" spans="1:5" hidden="1" x14ac:dyDescent="0.25">
      <c r="A46" t="s">
        <v>90</v>
      </c>
      <c r="B46" s="27">
        <v>0.85006254000000003</v>
      </c>
      <c r="C46" s="184">
        <v>85</v>
      </c>
    </row>
    <row r="47" spans="1:5" hidden="1" x14ac:dyDescent="0.25">
      <c r="A47" t="s">
        <v>54</v>
      </c>
      <c r="B47" s="27">
        <v>0.89045737000000003</v>
      </c>
      <c r="C47" s="184">
        <v>89</v>
      </c>
    </row>
    <row r="48" spans="1:5" hidden="1" x14ac:dyDescent="0.25">
      <c r="A48" t="s">
        <v>160</v>
      </c>
      <c r="B48" s="27">
        <v>0.95122951</v>
      </c>
      <c r="C48" s="184" t="s">
        <v>259</v>
      </c>
    </row>
    <row r="49" spans="1:3" hidden="1" x14ac:dyDescent="0.25">
      <c r="A49" t="s">
        <v>339</v>
      </c>
      <c r="B49" s="27">
        <v>0.97</v>
      </c>
      <c r="C49" s="184" t="s">
        <v>259</v>
      </c>
    </row>
  </sheetData>
  <sheetProtection algorithmName="SHA-512" hashValue="dz/oeziPZnkeu+0ZYgERTMBF0OOj4+17JdMkR+9cRPIfkqZnyOV5t8oe/i3IFICqgILkFW0KPDLEx0NiGa3Jhg==" saltValue="hH2zIUbO0OCC/dKsV8QXFA==" spinCount="100000" sheet="1" scenarios="1"/>
  <sortState ref="A31:C51">
    <sortCondition ref="B31"/>
  </sortState>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1"/>
  <dimension ref="A1:Z202"/>
  <sheetViews>
    <sheetView showGridLines="0" showRowColHeaders="0" zoomScale="70" zoomScaleNormal="70" workbookViewId="0">
      <selection activeCell="A4" sqref="A4"/>
    </sheetView>
  </sheetViews>
  <sheetFormatPr defaultRowHeight="15.75" x14ac:dyDescent="0.25"/>
  <cols>
    <col min="1" max="16384" width="9" style="1"/>
  </cols>
  <sheetData>
    <row r="1" spans="1:26" ht="15.75" customHeight="1" x14ac:dyDescent="0.25">
      <c r="A1" s="205" t="s">
        <v>234</v>
      </c>
      <c r="B1" s="205"/>
      <c r="C1" s="205"/>
      <c r="D1" s="205"/>
      <c r="E1" s="205"/>
      <c r="F1" s="205"/>
      <c r="G1" s="205"/>
      <c r="H1" s="205"/>
      <c r="I1" s="205"/>
      <c r="J1" s="205"/>
      <c r="K1" s="205"/>
      <c r="L1" s="205"/>
      <c r="M1" s="205"/>
      <c r="N1" s="205"/>
      <c r="O1" s="205"/>
      <c r="P1" s="205"/>
      <c r="Q1" s="205"/>
      <c r="R1" s="205"/>
      <c r="S1" s="205"/>
      <c r="T1" s="205"/>
      <c r="U1" s="205"/>
      <c r="V1" s="205"/>
      <c r="W1" s="205"/>
      <c r="X1" s="205"/>
      <c r="Y1" s="205"/>
      <c r="Z1" s="205"/>
    </row>
    <row r="2" spans="1:26" ht="15.75" customHeight="1" x14ac:dyDescent="0.25">
      <c r="A2" s="205"/>
      <c r="B2" s="205"/>
      <c r="C2" s="205"/>
      <c r="D2" s="205"/>
      <c r="E2" s="205"/>
      <c r="F2" s="205"/>
      <c r="G2" s="205"/>
      <c r="H2" s="205"/>
      <c r="I2" s="205"/>
      <c r="J2" s="205"/>
      <c r="K2" s="205"/>
      <c r="L2" s="205"/>
      <c r="M2" s="205"/>
      <c r="N2" s="205"/>
      <c r="O2" s="205"/>
      <c r="P2" s="205"/>
      <c r="Q2" s="205"/>
      <c r="R2" s="205"/>
      <c r="S2" s="205"/>
      <c r="T2" s="205"/>
      <c r="U2" s="205"/>
      <c r="V2" s="205"/>
      <c r="W2" s="205"/>
      <c r="X2" s="205"/>
      <c r="Y2" s="205"/>
      <c r="Z2" s="205"/>
    </row>
    <row r="3" spans="1:26" ht="15.75" customHeight="1" thickBot="1" x14ac:dyDescent="0.3">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row>
    <row r="4" spans="1:26" ht="16.5" customHeight="1" thickTop="1" x14ac:dyDescent="0.25"/>
    <row r="36" spans="1:20" x14ac:dyDescent="0.25">
      <c r="N36" s="2"/>
    </row>
    <row r="37" spans="1:20" x14ac:dyDescent="0.25">
      <c r="A37" s="2" t="s">
        <v>204</v>
      </c>
      <c r="N37" s="2"/>
    </row>
    <row r="39" spans="1:20" hidden="1" x14ac:dyDescent="0.25">
      <c r="A39" s="3" t="s">
        <v>173</v>
      </c>
      <c r="B39" s="3" t="s">
        <v>0</v>
      </c>
      <c r="C39" s="3"/>
      <c r="D39" s="3"/>
      <c r="E39" s="3"/>
      <c r="F39" s="3"/>
      <c r="G39" s="3"/>
      <c r="N39" s="3" t="s">
        <v>173</v>
      </c>
      <c r="O39" s="3" t="s">
        <v>0</v>
      </c>
      <c r="P39" s="3"/>
      <c r="Q39" s="3"/>
      <c r="R39" s="3"/>
      <c r="S39" s="3"/>
      <c r="T39" s="3"/>
    </row>
    <row r="40" spans="1:20" hidden="1" x14ac:dyDescent="0.25">
      <c r="A40" s="3" t="s">
        <v>28</v>
      </c>
      <c r="B40" s="4">
        <v>59110</v>
      </c>
      <c r="C40" s="4"/>
      <c r="D40" s="5">
        <f>B40/$B$62</f>
        <v>0.17106508344885266</v>
      </c>
      <c r="E40" s="5"/>
      <c r="F40" s="6"/>
      <c r="G40" s="3"/>
      <c r="N40" s="3" t="s">
        <v>20</v>
      </c>
      <c r="O40" s="4">
        <v>12515</v>
      </c>
      <c r="P40" s="4"/>
      <c r="Q40" s="5">
        <f>O40/$O$62</f>
        <v>0.13394954763263039</v>
      </c>
      <c r="R40" s="5"/>
      <c r="S40" s="6"/>
    </row>
    <row r="41" spans="1:20" hidden="1" x14ac:dyDescent="0.25">
      <c r="A41" s="3" t="s">
        <v>20</v>
      </c>
      <c r="B41" s="4">
        <v>44693</v>
      </c>
      <c r="C41" s="4"/>
      <c r="D41" s="5">
        <f t="shared" ref="D41:D62" si="0">B41/$B$62</f>
        <v>0.12934210412078451</v>
      </c>
      <c r="E41" s="5"/>
      <c r="F41" s="7"/>
      <c r="G41" s="3"/>
      <c r="N41" s="3" t="s">
        <v>23</v>
      </c>
      <c r="O41" s="4">
        <v>9992</v>
      </c>
      <c r="P41" s="4"/>
      <c r="Q41" s="5">
        <f t="shared" ref="Q41:Q60" si="1">O41/$O$62</f>
        <v>0.1069455757047737</v>
      </c>
      <c r="R41" s="5"/>
      <c r="S41" s="7"/>
      <c r="T41" s="3"/>
    </row>
    <row r="42" spans="1:20" hidden="1" x14ac:dyDescent="0.25">
      <c r="A42" s="3" t="s">
        <v>32</v>
      </c>
      <c r="B42" s="4">
        <v>39535</v>
      </c>
      <c r="C42" s="4"/>
      <c r="D42" s="5">
        <f t="shared" si="0"/>
        <v>0.11441478724666537</v>
      </c>
      <c r="E42" s="5"/>
      <c r="F42" s="7"/>
      <c r="G42" s="3"/>
      <c r="N42" s="3" t="s">
        <v>31</v>
      </c>
      <c r="O42" s="4">
        <v>9472</v>
      </c>
      <c r="P42" s="4"/>
      <c r="Q42" s="5">
        <f t="shared" si="1"/>
        <v>0.10137995327017779</v>
      </c>
      <c r="R42" s="5"/>
      <c r="S42" s="7"/>
      <c r="T42" s="3"/>
    </row>
    <row r="43" spans="1:20" hidden="1" x14ac:dyDescent="0.25">
      <c r="A43" s="3" t="s">
        <v>172</v>
      </c>
      <c r="B43" s="4">
        <v>35893</v>
      </c>
      <c r="C43" s="4"/>
      <c r="D43" s="5">
        <f t="shared" si="0"/>
        <v>0.10387479343985229</v>
      </c>
      <c r="E43" s="5"/>
      <c r="F43" s="7"/>
      <c r="G43" s="3"/>
      <c r="N43" s="3" t="s">
        <v>28</v>
      </c>
      <c r="O43" s="4">
        <v>9156</v>
      </c>
      <c r="P43" s="4"/>
      <c r="Q43" s="5">
        <f t="shared" si="1"/>
        <v>9.799776732915412E-2</v>
      </c>
      <c r="R43" s="5"/>
      <c r="S43" s="7"/>
      <c r="T43" s="3"/>
    </row>
    <row r="44" spans="1:20" hidden="1" x14ac:dyDescent="0.25">
      <c r="A44" s="3" t="s">
        <v>19</v>
      </c>
      <c r="B44" s="4">
        <v>35878</v>
      </c>
      <c r="C44" s="4"/>
      <c r="D44" s="5">
        <f t="shared" si="0"/>
        <v>0.10383138325119161</v>
      </c>
      <c r="E44" s="5"/>
      <c r="F44" s="7"/>
      <c r="G44" s="3"/>
      <c r="N44" s="3" t="s">
        <v>172</v>
      </c>
      <c r="O44" s="4">
        <v>9086</v>
      </c>
      <c r="P44" s="4"/>
      <c r="Q44" s="5">
        <f t="shared" si="1"/>
        <v>9.7248548924496983E-2</v>
      </c>
      <c r="R44" s="5"/>
      <c r="S44" s="7"/>
      <c r="T44" s="3"/>
    </row>
    <row r="45" spans="1:20" hidden="1" x14ac:dyDescent="0.25">
      <c r="A45" s="3" t="s">
        <v>23</v>
      </c>
      <c r="B45" s="4">
        <v>28816</v>
      </c>
      <c r="C45" s="4"/>
      <c r="D45" s="5">
        <f t="shared" si="0"/>
        <v>8.3393866429743502E-2</v>
      </c>
      <c r="E45" s="5"/>
      <c r="F45" s="7"/>
      <c r="G45" s="3"/>
      <c r="N45" s="3" t="s">
        <v>24</v>
      </c>
      <c r="O45" s="4">
        <v>9007</v>
      </c>
      <c r="P45" s="4"/>
      <c r="Q45" s="5">
        <f t="shared" si="1"/>
        <v>9.6403002439241062E-2</v>
      </c>
      <c r="R45" s="5"/>
      <c r="S45" s="7"/>
      <c r="T45" s="3"/>
    </row>
    <row r="46" spans="1:20" hidden="1" x14ac:dyDescent="0.25">
      <c r="A46" s="3" t="s">
        <v>31</v>
      </c>
      <c r="B46" s="4">
        <v>26665</v>
      </c>
      <c r="C46" s="4"/>
      <c r="D46" s="5">
        <f t="shared" si="0"/>
        <v>7.7168845375802E-2</v>
      </c>
      <c r="E46" s="5"/>
      <c r="F46" s="7"/>
      <c r="G46" s="3"/>
      <c r="N46" s="3" t="s">
        <v>79</v>
      </c>
      <c r="O46" s="4">
        <v>8502</v>
      </c>
      <c r="P46" s="4"/>
      <c r="Q46" s="5">
        <f t="shared" si="1"/>
        <v>9.0997926805643115E-2</v>
      </c>
      <c r="R46" s="5"/>
      <c r="S46" s="7"/>
      <c r="T46" s="3"/>
    </row>
    <row r="47" spans="1:20" hidden="1" x14ac:dyDescent="0.25">
      <c r="A47" s="3" t="s">
        <v>24</v>
      </c>
      <c r="B47" s="4">
        <v>25863</v>
      </c>
      <c r="C47" s="4"/>
      <c r="D47" s="5">
        <f t="shared" si="0"/>
        <v>7.4847847288744315E-2</v>
      </c>
      <c r="E47" s="5"/>
      <c r="F47" s="7"/>
      <c r="G47" s="3"/>
      <c r="N47" s="3" t="s">
        <v>32</v>
      </c>
      <c r="O47" s="4">
        <v>7245</v>
      </c>
      <c r="P47" s="4"/>
      <c r="Q47" s="5">
        <f t="shared" si="1"/>
        <v>7.7544104882014159E-2</v>
      </c>
      <c r="R47" s="5"/>
      <c r="S47" s="7"/>
      <c r="T47" s="3"/>
    </row>
    <row r="48" spans="1:20" hidden="1" x14ac:dyDescent="0.25">
      <c r="A48" s="3" t="s">
        <v>79</v>
      </c>
      <c r="B48" s="8">
        <v>19332</v>
      </c>
      <c r="C48" s="4"/>
      <c r="D48" s="5">
        <f t="shared" si="0"/>
        <v>5.5947051145884281E-2</v>
      </c>
      <c r="E48" s="5"/>
      <c r="F48" s="7"/>
      <c r="G48" s="3"/>
      <c r="N48" s="3" t="s">
        <v>19</v>
      </c>
      <c r="O48" s="4">
        <v>4841</v>
      </c>
      <c r="P48" s="4"/>
      <c r="Q48" s="5">
        <f t="shared" si="1"/>
        <v>5.1813804242074608E-2</v>
      </c>
      <c r="R48" s="5"/>
      <c r="S48" s="7"/>
      <c r="T48" s="3"/>
    </row>
    <row r="49" spans="1:20" hidden="1" x14ac:dyDescent="0.25">
      <c r="A49" s="3" t="s">
        <v>26</v>
      </c>
      <c r="B49" s="4">
        <v>7319</v>
      </c>
      <c r="C49" s="4"/>
      <c r="D49" s="5">
        <f t="shared" si="0"/>
        <v>2.1181278053834421E-2</v>
      </c>
      <c r="E49" s="5"/>
      <c r="F49" s="7"/>
      <c r="G49" s="3"/>
      <c r="N49" s="3" t="s">
        <v>15</v>
      </c>
      <c r="O49" s="4">
        <v>4834</v>
      </c>
      <c r="P49" s="4"/>
      <c r="Q49" s="5">
        <f t="shared" si="1"/>
        <v>5.1738882401608892E-2</v>
      </c>
      <c r="R49" s="5"/>
      <c r="S49" s="7"/>
      <c r="T49" s="3"/>
    </row>
    <row r="50" spans="1:20" hidden="1" x14ac:dyDescent="0.25">
      <c r="A50" s="3" t="s">
        <v>16</v>
      </c>
      <c r="B50" s="4">
        <v>4325</v>
      </c>
      <c r="C50" s="4"/>
      <c r="D50" s="5">
        <f t="shared" si="0"/>
        <v>1.251660439716271E-2</v>
      </c>
      <c r="E50" s="5"/>
      <c r="F50" s="7"/>
      <c r="G50" s="3"/>
      <c r="N50" s="3" t="s">
        <v>29</v>
      </c>
      <c r="O50" s="4">
        <v>3485</v>
      </c>
      <c r="P50" s="4"/>
      <c r="Q50" s="5">
        <f t="shared" si="1"/>
        <v>3.7300373431859123E-2</v>
      </c>
      <c r="R50" s="5"/>
      <c r="S50" s="7"/>
      <c r="T50" s="3"/>
    </row>
    <row r="51" spans="1:20" hidden="1" x14ac:dyDescent="0.25">
      <c r="A51" s="3" t="s">
        <v>15</v>
      </c>
      <c r="B51" s="4">
        <v>3975</v>
      </c>
      <c r="C51" s="4"/>
      <c r="D51" s="5">
        <f t="shared" si="0"/>
        <v>1.1503699995080179E-2</v>
      </c>
      <c r="E51" s="5"/>
      <c r="F51" s="7"/>
      <c r="G51" s="3"/>
      <c r="N51" s="3" t="s">
        <v>21</v>
      </c>
      <c r="O51" s="4">
        <v>1559</v>
      </c>
      <c r="P51" s="4"/>
      <c r="Q51" s="5">
        <f t="shared" si="1"/>
        <v>1.6686164183721198E-2</v>
      </c>
      <c r="R51" s="5"/>
      <c r="S51" s="7"/>
      <c r="T51" s="3"/>
    </row>
    <row r="52" spans="1:20" hidden="1" x14ac:dyDescent="0.25">
      <c r="A52" s="3" t="s">
        <v>21</v>
      </c>
      <c r="B52" s="4">
        <v>3881</v>
      </c>
      <c r="C52" s="4"/>
      <c r="D52" s="5">
        <f t="shared" si="0"/>
        <v>1.1231662812806584E-2</v>
      </c>
      <c r="E52" s="5"/>
      <c r="F52" s="7"/>
      <c r="G52" s="3"/>
      <c r="N52" s="3" t="s">
        <v>17</v>
      </c>
      <c r="O52" s="4">
        <v>976</v>
      </c>
      <c r="P52" s="4"/>
      <c r="Q52" s="5">
        <f t="shared" si="1"/>
        <v>1.044624518493386E-2</v>
      </c>
      <c r="R52" s="5"/>
      <c r="S52" s="7"/>
      <c r="T52" s="3"/>
    </row>
    <row r="53" spans="1:20" hidden="1" x14ac:dyDescent="0.25">
      <c r="A53" s="3" t="s">
        <v>17</v>
      </c>
      <c r="B53" s="4">
        <v>3740</v>
      </c>
      <c r="C53" s="4"/>
      <c r="D53" s="5">
        <f t="shared" si="0"/>
        <v>1.0823607039396194E-2</v>
      </c>
      <c r="E53" s="5"/>
      <c r="F53" s="7"/>
      <c r="G53" s="3"/>
      <c r="N53" s="3" t="s">
        <v>27</v>
      </c>
      <c r="O53" s="4">
        <v>919</v>
      </c>
      <c r="P53" s="4"/>
      <c r="Q53" s="5">
        <f t="shared" si="1"/>
        <v>9.8361673411416165E-3</v>
      </c>
      <c r="R53" s="5"/>
      <c r="S53" s="7"/>
      <c r="T53" s="3"/>
    </row>
    <row r="54" spans="1:20" hidden="1" x14ac:dyDescent="0.25">
      <c r="A54" s="3" t="s">
        <v>30</v>
      </c>
      <c r="B54" s="4">
        <v>3419</v>
      </c>
      <c r="C54" s="4"/>
      <c r="D54" s="5">
        <f t="shared" si="0"/>
        <v>9.8946290020576425E-3</v>
      </c>
      <c r="E54" s="5"/>
      <c r="F54" s="7"/>
      <c r="G54" s="3"/>
      <c r="N54" s="3" t="s">
        <v>30</v>
      </c>
      <c r="O54" s="4">
        <v>906</v>
      </c>
      <c r="P54" s="4"/>
      <c r="Q54" s="5">
        <f t="shared" si="1"/>
        <v>9.6970267802767192E-3</v>
      </c>
      <c r="R54" s="5"/>
      <c r="S54" s="7"/>
      <c r="T54" s="3"/>
    </row>
    <row r="55" spans="1:20" hidden="1" x14ac:dyDescent="0.25">
      <c r="A55" s="3" t="s">
        <v>25</v>
      </c>
      <c r="B55" s="4">
        <v>2910</v>
      </c>
      <c r="C55" s="4"/>
      <c r="D55" s="5">
        <f t="shared" si="0"/>
        <v>8.4215766001719036E-3</v>
      </c>
      <c r="E55" s="5"/>
      <c r="F55" s="7"/>
      <c r="G55" s="3"/>
      <c r="N55" s="3" t="s">
        <v>22</v>
      </c>
      <c r="O55" s="4">
        <v>597</v>
      </c>
      <c r="P55" s="4"/>
      <c r="Q55" s="5">
        <f t="shared" si="1"/>
        <v>6.389762679718765E-3</v>
      </c>
      <c r="R55" s="5"/>
      <c r="S55" s="7"/>
      <c r="T55" s="3"/>
    </row>
    <row r="56" spans="1:20" hidden="1" x14ac:dyDescent="0.25">
      <c r="A56" s="3" t="s">
        <v>29</v>
      </c>
      <c r="B56" s="4">
        <v>1996</v>
      </c>
      <c r="C56" s="4"/>
      <c r="D56" s="5">
        <f t="shared" si="0"/>
        <v>5.7764491044478075E-3</v>
      </c>
      <c r="E56" s="5"/>
      <c r="F56" s="7"/>
      <c r="G56" s="3"/>
      <c r="N56" s="3" t="s">
        <v>25</v>
      </c>
      <c r="O56" s="4">
        <v>538</v>
      </c>
      <c r="P56" s="4"/>
      <c r="Q56" s="5">
        <f t="shared" si="1"/>
        <v>5.7582785957934601E-3</v>
      </c>
      <c r="R56" s="5"/>
      <c r="S56" s="7"/>
      <c r="T56" s="3"/>
    </row>
    <row r="57" spans="1:20" hidden="1" x14ac:dyDescent="0.25">
      <c r="A57" s="3" t="s">
        <v>22</v>
      </c>
      <c r="B57" s="4">
        <v>1017</v>
      </c>
      <c r="C57" s="4"/>
      <c r="D57" s="5">
        <f t="shared" si="0"/>
        <v>2.9432107911940984E-3</v>
      </c>
      <c r="E57" s="5"/>
      <c r="F57" s="7"/>
      <c r="G57" s="3"/>
      <c r="N57" s="3" t="s">
        <v>16</v>
      </c>
      <c r="O57" s="4">
        <v>485</v>
      </c>
      <c r="P57" s="4"/>
      <c r="Q57" s="5">
        <f t="shared" si="1"/>
        <v>5.1910132322673386E-3</v>
      </c>
      <c r="R57" s="5"/>
      <c r="S57" s="7"/>
      <c r="T57" s="3"/>
    </row>
    <row r="58" spans="1:20" hidden="1" x14ac:dyDescent="0.25">
      <c r="A58" s="3" t="s">
        <v>27</v>
      </c>
      <c r="B58" s="4">
        <v>871</v>
      </c>
      <c r="C58" s="4"/>
      <c r="D58" s="5">
        <f t="shared" si="0"/>
        <v>2.520684954896814E-3</v>
      </c>
      <c r="E58" s="5"/>
      <c r="F58" s="7"/>
      <c r="G58" s="3"/>
      <c r="N58" s="3" t="s">
        <v>26</v>
      </c>
      <c r="O58" s="4">
        <v>291</v>
      </c>
      <c r="P58" s="4"/>
      <c r="Q58" s="5">
        <f t="shared" si="1"/>
        <v>3.114607939360403E-3</v>
      </c>
      <c r="R58" s="5"/>
      <c r="S58" s="7"/>
      <c r="T58" s="3"/>
    </row>
    <row r="59" spans="1:20" hidden="1" x14ac:dyDescent="0.25">
      <c r="A59" s="3" t="s">
        <v>18</v>
      </c>
      <c r="B59" s="4">
        <v>576</v>
      </c>
      <c r="C59" s="4"/>
      <c r="D59" s="5">
        <f t="shared" si="0"/>
        <v>1.6669512445701088E-3</v>
      </c>
      <c r="E59" s="5"/>
      <c r="F59" s="7"/>
      <c r="G59" s="3"/>
      <c r="N59" s="3" t="s">
        <v>18</v>
      </c>
      <c r="O59" s="4">
        <v>164</v>
      </c>
      <c r="P59" s="4"/>
      <c r="Q59" s="5">
        <f t="shared" si="1"/>
        <v>1.7553116909110175E-3</v>
      </c>
      <c r="R59" s="5"/>
      <c r="S59" s="7"/>
      <c r="T59" s="3"/>
    </row>
    <row r="60" spans="1:20" hidden="1" x14ac:dyDescent="0.25">
      <c r="A60" s="3" t="s">
        <v>118</v>
      </c>
      <c r="B60" s="4">
        <v>43</v>
      </c>
      <c r="C60" s="4"/>
      <c r="D60" s="5">
        <f t="shared" si="0"/>
        <v>1.2444254082728243E-4</v>
      </c>
      <c r="E60" s="5"/>
      <c r="F60" s="7"/>
      <c r="G60" s="3"/>
      <c r="N60" s="3" t="s">
        <v>118</v>
      </c>
      <c r="O60" s="4">
        <v>0.70389999999999997</v>
      </c>
      <c r="P60" s="4"/>
      <c r="Q60" s="5">
        <f t="shared" si="1"/>
        <v>7.5339262148308855E-6</v>
      </c>
      <c r="R60" s="5"/>
      <c r="S60" s="7"/>
      <c r="T60" s="3"/>
    </row>
    <row r="61" spans="1:20" hidden="1" x14ac:dyDescent="0.25">
      <c r="D61" s="5"/>
    </row>
    <row r="62" spans="1:20" hidden="1" x14ac:dyDescent="0.25">
      <c r="A62" s="3" t="s">
        <v>233</v>
      </c>
      <c r="B62" s="4">
        <v>345541</v>
      </c>
      <c r="C62" s="4"/>
      <c r="D62" s="5">
        <f t="shared" si="0"/>
        <v>1</v>
      </c>
      <c r="E62" s="5"/>
      <c r="F62" s="7"/>
      <c r="G62" s="3"/>
      <c r="N62" s="3" t="s">
        <v>233</v>
      </c>
      <c r="O62" s="3">
        <v>93430.7</v>
      </c>
      <c r="P62" s="4"/>
      <c r="Q62" s="5">
        <f>O62/$O$62</f>
        <v>1</v>
      </c>
      <c r="R62" s="5"/>
      <c r="S62" s="7"/>
      <c r="T62" s="3"/>
    </row>
    <row r="63" spans="1:20" x14ac:dyDescent="0.25">
      <c r="A63" s="3"/>
      <c r="B63" s="4"/>
      <c r="C63" s="4"/>
      <c r="D63" s="5"/>
      <c r="E63" s="5"/>
      <c r="F63" s="7"/>
      <c r="G63" s="3"/>
      <c r="N63" s="3"/>
      <c r="O63" s="4"/>
      <c r="P63" s="4"/>
      <c r="Q63" s="5"/>
      <c r="R63" s="5"/>
      <c r="S63" s="7"/>
      <c r="T63" s="3"/>
    </row>
    <row r="64" spans="1:20" x14ac:dyDescent="0.25">
      <c r="A64" s="3"/>
      <c r="B64" s="4"/>
      <c r="C64" s="4"/>
      <c r="D64" s="5"/>
      <c r="E64" s="5"/>
      <c r="F64" s="7"/>
      <c r="G64" s="3"/>
      <c r="N64" s="3"/>
      <c r="O64" s="4"/>
      <c r="P64" s="4"/>
      <c r="Q64" s="5"/>
      <c r="R64" s="5"/>
      <c r="S64" s="7"/>
      <c r="T64" s="3"/>
    </row>
    <row r="65" spans="1:20" x14ac:dyDescent="0.25">
      <c r="A65" s="3"/>
      <c r="B65" s="4"/>
      <c r="C65" s="4"/>
      <c r="D65" s="5"/>
      <c r="E65" s="5"/>
      <c r="F65" s="7"/>
      <c r="G65" s="3"/>
      <c r="N65" s="3"/>
      <c r="O65" s="4"/>
      <c r="P65" s="4"/>
      <c r="Q65" s="5"/>
      <c r="R65" s="5"/>
      <c r="S65" s="7"/>
      <c r="T65" s="3"/>
    </row>
    <row r="66" spans="1:20" x14ac:dyDescent="0.25">
      <c r="A66" s="3"/>
      <c r="B66" s="4"/>
      <c r="C66" s="4"/>
      <c r="D66" s="5"/>
      <c r="E66" s="5"/>
      <c r="F66" s="7"/>
      <c r="G66" s="3"/>
      <c r="N66" s="3"/>
      <c r="O66" s="4"/>
      <c r="P66" s="4"/>
      <c r="Q66" s="5"/>
      <c r="R66" s="5"/>
      <c r="S66" s="7"/>
      <c r="T66" s="3"/>
    </row>
    <row r="67" spans="1:20" x14ac:dyDescent="0.25">
      <c r="A67" s="3"/>
      <c r="B67" s="4"/>
      <c r="C67" s="4"/>
      <c r="D67" s="5"/>
      <c r="E67" s="5"/>
      <c r="F67" s="7"/>
      <c r="G67" s="3"/>
      <c r="N67" s="3"/>
      <c r="O67" s="4"/>
      <c r="P67" s="4"/>
      <c r="Q67" s="5"/>
      <c r="R67" s="5"/>
      <c r="S67" s="7"/>
      <c r="T67" s="3"/>
    </row>
    <row r="68" spans="1:20" x14ac:dyDescent="0.25">
      <c r="A68" s="3"/>
      <c r="B68" s="4"/>
      <c r="C68" s="4"/>
      <c r="D68" s="5"/>
      <c r="E68" s="5"/>
      <c r="F68" s="7"/>
      <c r="G68" s="3"/>
      <c r="N68" s="3"/>
      <c r="O68" s="4"/>
      <c r="P68" s="4"/>
      <c r="Q68" s="5"/>
      <c r="R68" s="5"/>
      <c r="S68" s="7"/>
      <c r="T68" s="3"/>
    </row>
    <row r="69" spans="1:20" x14ac:dyDescent="0.25">
      <c r="A69" s="3"/>
      <c r="B69" s="4"/>
      <c r="C69" s="4"/>
      <c r="D69" s="5"/>
      <c r="E69" s="5"/>
      <c r="F69" s="7"/>
      <c r="G69" s="3"/>
      <c r="N69" s="3"/>
      <c r="O69" s="4"/>
      <c r="P69" s="4"/>
      <c r="Q69" s="5"/>
      <c r="R69" s="5"/>
      <c r="S69" s="7"/>
      <c r="T69" s="3"/>
    </row>
    <row r="70" spans="1:20" x14ac:dyDescent="0.25">
      <c r="A70" s="3"/>
      <c r="B70" s="4"/>
      <c r="C70" s="4"/>
      <c r="D70" s="5"/>
      <c r="E70" s="5"/>
      <c r="F70" s="7"/>
      <c r="G70" s="3"/>
      <c r="N70" s="3"/>
      <c r="O70" s="4"/>
      <c r="P70" s="4"/>
      <c r="Q70" s="5"/>
      <c r="R70" s="5"/>
      <c r="S70" s="7"/>
      <c r="T70" s="3"/>
    </row>
    <row r="71" spans="1:20" x14ac:dyDescent="0.25">
      <c r="A71" s="3"/>
      <c r="B71" s="4"/>
      <c r="C71" s="4"/>
      <c r="D71" s="5"/>
      <c r="E71" s="5"/>
      <c r="F71" s="7"/>
      <c r="G71" s="3"/>
      <c r="N71" s="3"/>
      <c r="O71" s="4"/>
      <c r="P71" s="4"/>
      <c r="Q71" s="5"/>
      <c r="R71" s="5"/>
      <c r="S71" s="7"/>
      <c r="T71" s="3"/>
    </row>
    <row r="72" spans="1:20" x14ac:dyDescent="0.25">
      <c r="A72" s="3"/>
      <c r="B72" s="4"/>
      <c r="C72" s="4"/>
      <c r="D72" s="5"/>
      <c r="E72" s="5"/>
      <c r="F72" s="7"/>
      <c r="G72" s="3"/>
      <c r="N72" s="3"/>
      <c r="O72" s="4"/>
      <c r="P72" s="4"/>
      <c r="Q72" s="5"/>
      <c r="R72" s="5"/>
      <c r="S72" s="7"/>
      <c r="T72" s="3"/>
    </row>
    <row r="73" spans="1:20" x14ac:dyDescent="0.25">
      <c r="A73" s="3"/>
      <c r="B73" s="4"/>
      <c r="C73" s="4"/>
      <c r="D73" s="5"/>
      <c r="E73" s="5"/>
      <c r="F73" s="7"/>
      <c r="G73" s="3"/>
      <c r="N73" s="3"/>
      <c r="O73" s="4"/>
      <c r="P73" s="4"/>
      <c r="Q73" s="5"/>
      <c r="R73" s="5"/>
      <c r="S73" s="7"/>
      <c r="T73" s="3"/>
    </row>
    <row r="74" spans="1:20" x14ac:dyDescent="0.25">
      <c r="A74" s="3"/>
      <c r="B74" s="4"/>
      <c r="C74" s="4"/>
      <c r="D74" s="5"/>
      <c r="E74" s="5"/>
      <c r="F74" s="7"/>
      <c r="G74" s="3"/>
      <c r="N74" s="3"/>
      <c r="O74" s="4"/>
      <c r="P74" s="4"/>
      <c r="Q74" s="5"/>
      <c r="R74" s="5"/>
      <c r="S74" s="7"/>
      <c r="T74" s="3"/>
    </row>
    <row r="75" spans="1:20" x14ac:dyDescent="0.25">
      <c r="A75" s="3"/>
      <c r="B75" s="4"/>
      <c r="C75" s="4"/>
      <c r="D75" s="5"/>
      <c r="E75" s="5"/>
      <c r="F75" s="7"/>
      <c r="G75" s="3"/>
      <c r="N75" s="3"/>
      <c r="O75" s="4"/>
      <c r="P75" s="4"/>
      <c r="Q75" s="5"/>
      <c r="R75" s="5"/>
      <c r="S75" s="7"/>
      <c r="T75" s="3"/>
    </row>
    <row r="76" spans="1:20" x14ac:dyDescent="0.25">
      <c r="A76" s="3"/>
      <c r="B76" s="4"/>
      <c r="C76" s="4"/>
      <c r="D76" s="5"/>
      <c r="E76" s="5"/>
      <c r="F76" s="7"/>
      <c r="G76" s="3"/>
      <c r="N76" s="3"/>
      <c r="O76" s="4"/>
      <c r="P76" s="4"/>
      <c r="Q76" s="5"/>
      <c r="R76" s="5"/>
      <c r="S76" s="7"/>
      <c r="T76" s="3"/>
    </row>
    <row r="77" spans="1:20" x14ac:dyDescent="0.25">
      <c r="A77" s="3"/>
      <c r="B77" s="4"/>
      <c r="C77" s="4"/>
      <c r="D77" s="5"/>
      <c r="E77" s="5"/>
      <c r="F77" s="7"/>
      <c r="G77" s="3"/>
      <c r="N77" s="3"/>
      <c r="O77" s="4"/>
      <c r="P77" s="4"/>
      <c r="Q77" s="5"/>
      <c r="R77" s="5"/>
      <c r="S77" s="7"/>
      <c r="T77" s="3"/>
    </row>
    <row r="78" spans="1:20" x14ac:dyDescent="0.25">
      <c r="A78" s="3"/>
      <c r="B78" s="4"/>
      <c r="C78" s="4"/>
      <c r="D78" s="5"/>
      <c r="E78" s="5"/>
      <c r="F78" s="7"/>
      <c r="G78" s="3"/>
      <c r="N78" s="3"/>
      <c r="O78" s="4"/>
      <c r="P78" s="4"/>
      <c r="Q78" s="5"/>
      <c r="R78" s="5"/>
      <c r="S78" s="7"/>
      <c r="T78" s="3"/>
    </row>
    <row r="79" spans="1:20" x14ac:dyDescent="0.25">
      <c r="A79" s="3"/>
      <c r="B79" s="4"/>
      <c r="C79" s="4"/>
      <c r="D79" s="5"/>
      <c r="E79" s="5"/>
      <c r="F79" s="7"/>
      <c r="G79" s="3"/>
      <c r="N79" s="3"/>
      <c r="O79" s="4"/>
      <c r="P79" s="4"/>
      <c r="Q79" s="5"/>
      <c r="R79" s="5"/>
      <c r="S79" s="7"/>
      <c r="T79" s="3"/>
    </row>
    <row r="80" spans="1:20" x14ac:dyDescent="0.25">
      <c r="A80" s="3"/>
      <c r="B80" s="4"/>
      <c r="C80" s="4"/>
      <c r="D80" s="5"/>
      <c r="E80" s="5"/>
      <c r="F80" s="7"/>
      <c r="G80" s="3"/>
      <c r="N80" s="3"/>
      <c r="O80" s="4"/>
      <c r="P80" s="4"/>
      <c r="Q80" s="5"/>
      <c r="R80" s="5"/>
      <c r="S80" s="7"/>
      <c r="T80" s="3"/>
    </row>
    <row r="81" spans="1:20" x14ac:dyDescent="0.25">
      <c r="A81" s="3"/>
      <c r="B81" s="4"/>
      <c r="C81" s="4"/>
      <c r="D81" s="5"/>
      <c r="E81" s="5"/>
      <c r="F81" s="7"/>
      <c r="G81" s="3"/>
      <c r="N81" s="3"/>
      <c r="O81" s="4"/>
      <c r="P81" s="4"/>
      <c r="Q81" s="5"/>
      <c r="R81" s="5"/>
      <c r="S81" s="7"/>
      <c r="T81" s="3"/>
    </row>
    <row r="82" spans="1:20" x14ac:dyDescent="0.25">
      <c r="A82" s="3"/>
      <c r="B82" s="4"/>
      <c r="C82" s="4"/>
      <c r="D82" s="5"/>
      <c r="E82" s="5"/>
      <c r="F82" s="7"/>
      <c r="G82" s="3"/>
      <c r="N82" s="3"/>
      <c r="O82" s="4"/>
      <c r="P82" s="4"/>
      <c r="Q82" s="5"/>
      <c r="R82" s="5"/>
      <c r="S82" s="7"/>
      <c r="T82" s="3"/>
    </row>
    <row r="83" spans="1:20" x14ac:dyDescent="0.25">
      <c r="A83" s="3"/>
      <c r="B83" s="4"/>
      <c r="C83" s="4"/>
      <c r="D83" s="5"/>
      <c r="E83" s="5"/>
      <c r="F83" s="7"/>
      <c r="G83" s="3"/>
      <c r="N83" s="3"/>
      <c r="O83" s="4"/>
      <c r="P83" s="4"/>
      <c r="Q83" s="5"/>
      <c r="R83" s="5"/>
      <c r="S83" s="7"/>
      <c r="T83" s="3"/>
    </row>
    <row r="84" spans="1:20" x14ac:dyDescent="0.25">
      <c r="A84" s="3"/>
      <c r="B84" s="4"/>
      <c r="C84" s="4"/>
      <c r="D84" s="5"/>
      <c r="E84" s="5"/>
      <c r="F84" s="7"/>
      <c r="G84" s="3"/>
      <c r="N84" s="3"/>
      <c r="O84" s="4"/>
      <c r="P84" s="4"/>
      <c r="Q84" s="5"/>
      <c r="R84" s="5"/>
      <c r="S84" s="7"/>
      <c r="T84" s="3"/>
    </row>
    <row r="85" spans="1:20" x14ac:dyDescent="0.25">
      <c r="A85" s="3"/>
      <c r="B85" s="4"/>
      <c r="C85" s="4"/>
      <c r="D85" s="5"/>
      <c r="E85" s="5"/>
      <c r="F85" s="7"/>
      <c r="G85" s="3"/>
      <c r="N85" s="3"/>
      <c r="O85" s="4"/>
      <c r="P85" s="4"/>
      <c r="Q85" s="5"/>
      <c r="R85" s="5"/>
      <c r="S85" s="7"/>
      <c r="T85" s="3"/>
    </row>
    <row r="86" spans="1:20" x14ac:dyDescent="0.25">
      <c r="A86" s="3"/>
      <c r="B86" s="4"/>
      <c r="C86" s="4"/>
      <c r="D86" s="5"/>
      <c r="E86" s="5"/>
      <c r="F86" s="7"/>
      <c r="G86" s="3"/>
      <c r="N86" s="3"/>
      <c r="O86" s="4"/>
      <c r="P86" s="4"/>
      <c r="Q86" s="5"/>
      <c r="R86" s="5"/>
      <c r="S86" s="7"/>
      <c r="T86" s="3"/>
    </row>
    <row r="87" spans="1:20" x14ac:dyDescent="0.25">
      <c r="A87" s="3"/>
      <c r="B87" s="4"/>
      <c r="C87" s="4"/>
      <c r="D87" s="5"/>
      <c r="E87" s="5"/>
      <c r="F87" s="7"/>
      <c r="G87" s="3"/>
      <c r="N87" s="3"/>
      <c r="O87" s="4"/>
      <c r="P87" s="4"/>
      <c r="Q87" s="5"/>
      <c r="R87" s="5"/>
      <c r="S87" s="7"/>
      <c r="T87" s="3"/>
    </row>
    <row r="88" spans="1:20" x14ac:dyDescent="0.25">
      <c r="A88" s="3"/>
      <c r="B88" s="4"/>
      <c r="C88" s="4"/>
      <c r="D88" s="5"/>
      <c r="E88" s="5"/>
      <c r="F88" s="7"/>
      <c r="G88" s="3"/>
      <c r="N88" s="3"/>
      <c r="O88" s="4"/>
      <c r="P88" s="4"/>
      <c r="Q88" s="5"/>
      <c r="R88" s="5"/>
      <c r="S88" s="7"/>
      <c r="T88" s="3"/>
    </row>
    <row r="89" spans="1:20" x14ac:dyDescent="0.25">
      <c r="A89" s="3"/>
      <c r="B89" s="4"/>
      <c r="C89" s="4"/>
      <c r="D89" s="5"/>
      <c r="E89" s="5"/>
      <c r="F89" s="7"/>
      <c r="G89" s="3"/>
      <c r="N89" s="3"/>
      <c r="O89" s="4"/>
      <c r="P89" s="4"/>
      <c r="Q89" s="5"/>
      <c r="R89" s="5"/>
      <c r="S89" s="7"/>
      <c r="T89" s="3"/>
    </row>
    <row r="90" spans="1:20" x14ac:dyDescent="0.25">
      <c r="A90" s="3"/>
      <c r="B90" s="4"/>
      <c r="C90" s="4"/>
      <c r="D90" s="5"/>
      <c r="E90" s="5"/>
      <c r="F90" s="7"/>
      <c r="G90" s="3"/>
      <c r="N90" s="3"/>
      <c r="O90" s="4"/>
      <c r="P90" s="4"/>
      <c r="Q90" s="5"/>
      <c r="R90" s="5"/>
      <c r="S90" s="7"/>
      <c r="T90" s="3"/>
    </row>
    <row r="91" spans="1:20" x14ac:dyDescent="0.25">
      <c r="A91" s="3"/>
      <c r="B91" s="4"/>
      <c r="C91" s="4"/>
      <c r="D91" s="5"/>
      <c r="E91" s="5"/>
      <c r="F91" s="7"/>
      <c r="G91" s="3"/>
      <c r="N91" s="3"/>
      <c r="O91" s="4"/>
      <c r="P91" s="4"/>
      <c r="Q91" s="5"/>
      <c r="R91" s="5"/>
      <c r="S91" s="7"/>
      <c r="T91" s="3"/>
    </row>
    <row r="92" spans="1:20" x14ac:dyDescent="0.25">
      <c r="A92" s="3"/>
      <c r="B92" s="4"/>
      <c r="C92" s="4"/>
      <c r="D92" s="5"/>
      <c r="E92" s="5"/>
      <c r="F92" s="7"/>
      <c r="G92" s="3"/>
      <c r="N92" s="3"/>
      <c r="O92" s="4"/>
      <c r="P92" s="4"/>
      <c r="Q92" s="5"/>
      <c r="R92" s="5"/>
      <c r="S92" s="7"/>
      <c r="T92" s="3"/>
    </row>
    <row r="93" spans="1:20" x14ac:dyDescent="0.25">
      <c r="A93" s="3"/>
      <c r="B93" s="4"/>
      <c r="C93" s="4"/>
      <c r="D93" s="5"/>
      <c r="E93" s="5"/>
      <c r="F93" s="7"/>
      <c r="G93" s="3"/>
      <c r="N93" s="3"/>
      <c r="O93" s="4"/>
      <c r="P93" s="4"/>
      <c r="Q93" s="5"/>
      <c r="R93" s="5"/>
      <c r="S93" s="7"/>
      <c r="T93" s="3"/>
    </row>
    <row r="94" spans="1:20" x14ac:dyDescent="0.25">
      <c r="A94" s="3"/>
      <c r="B94" s="4"/>
      <c r="C94" s="4"/>
      <c r="D94" s="5"/>
      <c r="E94" s="5"/>
      <c r="F94" s="7"/>
      <c r="G94" s="3"/>
      <c r="N94" s="3"/>
      <c r="O94" s="4"/>
      <c r="P94" s="4"/>
      <c r="Q94" s="5"/>
      <c r="R94" s="5"/>
      <c r="S94" s="7"/>
      <c r="T94" s="3"/>
    </row>
    <row r="95" spans="1:20" x14ac:dyDescent="0.25">
      <c r="A95" s="3"/>
      <c r="B95" s="4"/>
      <c r="C95" s="4"/>
      <c r="D95" s="5"/>
      <c r="E95" s="5"/>
      <c r="F95" s="7"/>
      <c r="G95" s="3"/>
      <c r="N95" s="3"/>
      <c r="O95" s="4"/>
      <c r="P95" s="4"/>
      <c r="Q95" s="5"/>
      <c r="R95" s="5"/>
      <c r="S95" s="7"/>
      <c r="T95" s="3"/>
    </row>
    <row r="96" spans="1:20" x14ac:dyDescent="0.25">
      <c r="A96" s="3"/>
      <c r="B96" s="4"/>
      <c r="C96" s="4"/>
      <c r="D96" s="5"/>
      <c r="E96" s="5"/>
      <c r="F96" s="7"/>
      <c r="G96" s="3"/>
      <c r="N96" s="3"/>
      <c r="O96" s="4"/>
      <c r="P96" s="4"/>
      <c r="Q96" s="5"/>
      <c r="R96" s="5"/>
      <c r="S96" s="7"/>
      <c r="T96" s="3"/>
    </row>
    <row r="97" spans="1:20" x14ac:dyDescent="0.25">
      <c r="A97" s="3"/>
      <c r="B97" s="4"/>
      <c r="C97" s="4"/>
      <c r="D97" s="5"/>
      <c r="E97" s="5"/>
      <c r="F97" s="7"/>
      <c r="G97" s="3"/>
      <c r="N97" s="3"/>
      <c r="O97" s="4"/>
      <c r="P97" s="4"/>
      <c r="Q97" s="5"/>
      <c r="R97" s="5"/>
      <c r="S97" s="7"/>
      <c r="T97" s="3"/>
    </row>
    <row r="98" spans="1:20" x14ac:dyDescent="0.25">
      <c r="A98" s="3"/>
      <c r="B98" s="4"/>
      <c r="C98" s="4"/>
      <c r="D98" s="5"/>
      <c r="E98" s="5"/>
      <c r="F98" s="7"/>
      <c r="G98" s="3"/>
      <c r="N98" s="3"/>
      <c r="O98" s="4"/>
      <c r="P98" s="4"/>
      <c r="Q98" s="5"/>
      <c r="R98" s="5"/>
      <c r="S98" s="7"/>
      <c r="T98" s="3"/>
    </row>
    <row r="99" spans="1:20" x14ac:dyDescent="0.25">
      <c r="A99" s="3"/>
      <c r="B99" s="4"/>
      <c r="C99" s="4"/>
      <c r="D99" s="5"/>
      <c r="E99" s="5"/>
      <c r="F99" s="7"/>
      <c r="G99" s="3"/>
      <c r="N99" s="3"/>
      <c r="O99" s="4"/>
      <c r="P99" s="4"/>
      <c r="Q99" s="5"/>
      <c r="R99" s="5"/>
      <c r="S99" s="7"/>
      <c r="T99" s="3"/>
    </row>
    <row r="100" spans="1:20" x14ac:dyDescent="0.25">
      <c r="A100" s="3"/>
      <c r="B100" s="4"/>
      <c r="C100" s="4"/>
      <c r="D100" s="5"/>
      <c r="E100" s="5"/>
      <c r="F100" s="7"/>
      <c r="G100" s="3"/>
      <c r="N100" s="3"/>
      <c r="O100" s="4"/>
      <c r="P100" s="4"/>
      <c r="Q100" s="5"/>
      <c r="R100" s="5"/>
      <c r="S100" s="7"/>
      <c r="T100" s="3"/>
    </row>
    <row r="101" spans="1:20" x14ac:dyDescent="0.25">
      <c r="A101" s="3"/>
      <c r="B101" s="4"/>
      <c r="C101" s="4"/>
      <c r="D101" s="5"/>
      <c r="E101" s="5"/>
      <c r="F101" s="7"/>
      <c r="G101" s="3"/>
      <c r="N101" s="3"/>
      <c r="O101" s="4"/>
      <c r="P101" s="4"/>
      <c r="Q101" s="5"/>
      <c r="R101" s="5"/>
      <c r="S101" s="7"/>
      <c r="T101" s="3"/>
    </row>
    <row r="102" spans="1:20" x14ac:dyDescent="0.25">
      <c r="A102" s="3"/>
      <c r="B102" s="4"/>
      <c r="C102" s="4"/>
      <c r="D102" s="5"/>
      <c r="E102" s="5"/>
      <c r="F102" s="7"/>
      <c r="G102" s="3"/>
      <c r="N102" s="3"/>
      <c r="O102" s="4"/>
      <c r="P102" s="4"/>
      <c r="Q102" s="5"/>
      <c r="R102" s="5"/>
      <c r="S102" s="7"/>
      <c r="T102" s="3"/>
    </row>
    <row r="103" spans="1:20" x14ac:dyDescent="0.25">
      <c r="A103" s="3"/>
      <c r="B103" s="4"/>
      <c r="C103" s="4"/>
      <c r="D103" s="5"/>
      <c r="E103" s="5"/>
      <c r="F103" s="7"/>
      <c r="G103" s="3"/>
      <c r="N103" s="3"/>
      <c r="O103" s="4"/>
      <c r="P103" s="4"/>
      <c r="Q103" s="5"/>
      <c r="R103" s="5"/>
      <c r="S103" s="7"/>
      <c r="T103" s="3"/>
    </row>
    <row r="104" spans="1:20" x14ac:dyDescent="0.25">
      <c r="A104" s="3"/>
      <c r="B104" s="4"/>
      <c r="C104" s="4"/>
      <c r="D104" s="5"/>
      <c r="E104" s="5"/>
      <c r="F104" s="7"/>
      <c r="G104" s="3"/>
      <c r="N104" s="3"/>
      <c r="O104" s="4"/>
      <c r="P104" s="4"/>
      <c r="Q104" s="5"/>
      <c r="R104" s="5"/>
      <c r="S104" s="7"/>
      <c r="T104" s="3"/>
    </row>
    <row r="105" spans="1:20" x14ac:dyDescent="0.25">
      <c r="A105" s="3"/>
      <c r="B105" s="4"/>
      <c r="C105" s="4"/>
      <c r="D105" s="5"/>
      <c r="E105" s="5"/>
      <c r="F105" s="7"/>
      <c r="G105" s="3"/>
      <c r="N105" s="3"/>
      <c r="O105" s="4"/>
      <c r="P105" s="4"/>
      <c r="Q105" s="5"/>
      <c r="R105" s="5"/>
      <c r="S105" s="7"/>
      <c r="T105" s="3"/>
    </row>
    <row r="106" spans="1:20" x14ac:dyDescent="0.25">
      <c r="A106" s="3"/>
      <c r="B106" s="4"/>
      <c r="C106" s="4"/>
      <c r="D106" s="5"/>
      <c r="E106" s="5"/>
      <c r="F106" s="7"/>
      <c r="G106" s="3"/>
      <c r="N106" s="3"/>
      <c r="O106" s="4"/>
      <c r="P106" s="4"/>
      <c r="Q106" s="5"/>
      <c r="R106" s="5"/>
      <c r="S106" s="7"/>
      <c r="T106" s="3"/>
    </row>
    <row r="107" spans="1:20" x14ac:dyDescent="0.25">
      <c r="A107" s="3"/>
      <c r="B107" s="4"/>
      <c r="C107" s="4"/>
      <c r="D107" s="5"/>
      <c r="E107" s="5"/>
      <c r="F107" s="7"/>
      <c r="G107" s="3"/>
      <c r="N107" s="3"/>
      <c r="O107" s="4"/>
      <c r="P107" s="4"/>
      <c r="Q107" s="5"/>
      <c r="R107" s="5"/>
      <c r="S107" s="7"/>
      <c r="T107" s="3"/>
    </row>
    <row r="108" spans="1:20" x14ac:dyDescent="0.25">
      <c r="A108" s="3"/>
      <c r="B108" s="4"/>
      <c r="C108" s="4"/>
      <c r="D108" s="5"/>
      <c r="E108" s="5"/>
      <c r="F108" s="7"/>
      <c r="G108" s="3"/>
      <c r="N108" s="3"/>
      <c r="O108" s="4"/>
      <c r="P108" s="4"/>
      <c r="Q108" s="5"/>
      <c r="R108" s="5"/>
      <c r="S108" s="7"/>
      <c r="T108" s="3"/>
    </row>
    <row r="109" spans="1:20" x14ac:dyDescent="0.25">
      <c r="A109" s="3"/>
      <c r="B109" s="4"/>
      <c r="C109" s="4"/>
      <c r="D109" s="5"/>
      <c r="E109" s="5"/>
      <c r="F109" s="7"/>
      <c r="G109" s="3"/>
      <c r="N109" s="3"/>
      <c r="O109" s="4"/>
      <c r="P109" s="4"/>
      <c r="Q109" s="5"/>
      <c r="R109" s="5"/>
      <c r="S109" s="7"/>
      <c r="T109" s="3"/>
    </row>
    <row r="110" spans="1:20" x14ac:dyDescent="0.25">
      <c r="A110" s="3"/>
      <c r="B110" s="4"/>
      <c r="C110" s="4"/>
      <c r="D110" s="5"/>
      <c r="E110" s="5"/>
      <c r="F110" s="7"/>
      <c r="G110" s="3"/>
      <c r="N110" s="3"/>
      <c r="O110" s="4"/>
      <c r="P110" s="4"/>
      <c r="Q110" s="5"/>
      <c r="R110" s="5"/>
      <c r="S110" s="7"/>
      <c r="T110" s="3"/>
    </row>
    <row r="111" spans="1:20" x14ac:dyDescent="0.25">
      <c r="A111" s="3"/>
      <c r="B111" s="4"/>
      <c r="C111" s="4"/>
      <c r="D111" s="5"/>
      <c r="E111" s="5"/>
      <c r="F111" s="7"/>
      <c r="G111" s="3"/>
      <c r="N111" s="3"/>
      <c r="O111" s="4"/>
      <c r="P111" s="4"/>
      <c r="Q111" s="5"/>
      <c r="R111" s="5"/>
      <c r="S111" s="7"/>
      <c r="T111" s="3"/>
    </row>
    <row r="112" spans="1:20" x14ac:dyDescent="0.25">
      <c r="A112" s="3"/>
      <c r="B112" s="4"/>
      <c r="C112" s="4"/>
      <c r="D112" s="5"/>
      <c r="E112" s="5"/>
      <c r="F112" s="7"/>
      <c r="G112" s="3"/>
      <c r="N112" s="3"/>
      <c r="O112" s="4"/>
      <c r="P112" s="4"/>
      <c r="Q112" s="5"/>
      <c r="R112" s="5"/>
      <c r="S112" s="7"/>
      <c r="T112" s="3"/>
    </row>
    <row r="113" spans="1:20" x14ac:dyDescent="0.25">
      <c r="A113" s="3"/>
      <c r="B113" s="4"/>
      <c r="C113" s="4"/>
      <c r="D113" s="5"/>
      <c r="E113" s="5"/>
      <c r="F113" s="7"/>
      <c r="G113" s="3"/>
      <c r="N113" s="3"/>
      <c r="O113" s="4"/>
      <c r="P113" s="4"/>
      <c r="Q113" s="5"/>
      <c r="R113" s="5"/>
      <c r="S113" s="7"/>
      <c r="T113" s="3"/>
    </row>
    <row r="114" spans="1:20" x14ac:dyDescent="0.25">
      <c r="A114" s="3"/>
      <c r="B114" s="4"/>
      <c r="C114" s="4"/>
      <c r="D114" s="5"/>
      <c r="E114" s="5"/>
      <c r="F114" s="7"/>
      <c r="G114" s="3"/>
      <c r="N114" s="3"/>
      <c r="O114" s="4"/>
      <c r="P114" s="4"/>
      <c r="Q114" s="5"/>
      <c r="R114" s="5"/>
      <c r="S114" s="7"/>
      <c r="T114" s="3"/>
    </row>
    <row r="115" spans="1:20" x14ac:dyDescent="0.25">
      <c r="A115" s="3"/>
      <c r="B115" s="4"/>
      <c r="C115" s="4"/>
      <c r="D115" s="5"/>
      <c r="E115" s="5"/>
      <c r="F115" s="7"/>
      <c r="G115" s="3"/>
      <c r="N115" s="3"/>
      <c r="O115" s="4"/>
      <c r="P115" s="4"/>
      <c r="Q115" s="5"/>
      <c r="R115" s="5"/>
      <c r="S115" s="7"/>
      <c r="T115" s="3"/>
    </row>
    <row r="116" spans="1:20" x14ac:dyDescent="0.25">
      <c r="A116" s="3"/>
      <c r="B116" s="4"/>
      <c r="C116" s="4"/>
      <c r="D116" s="5"/>
      <c r="E116" s="5"/>
      <c r="F116" s="7"/>
      <c r="G116" s="3"/>
      <c r="N116" s="3"/>
      <c r="O116" s="4"/>
      <c r="P116" s="4"/>
      <c r="Q116" s="5"/>
      <c r="R116" s="5"/>
      <c r="S116" s="7"/>
      <c r="T116" s="3"/>
    </row>
    <row r="117" spans="1:20" x14ac:dyDescent="0.25">
      <c r="A117" s="3"/>
      <c r="B117" s="4"/>
      <c r="C117" s="4"/>
      <c r="D117" s="5"/>
      <c r="E117" s="5"/>
      <c r="F117" s="7"/>
      <c r="G117" s="3"/>
      <c r="N117" s="3"/>
      <c r="O117" s="4"/>
      <c r="P117" s="4"/>
      <c r="Q117" s="5"/>
      <c r="R117" s="5"/>
      <c r="S117" s="7"/>
      <c r="T117" s="3"/>
    </row>
    <row r="118" spans="1:20" x14ac:dyDescent="0.25">
      <c r="A118" s="3"/>
      <c r="B118" s="4"/>
      <c r="C118" s="4"/>
      <c r="D118" s="5"/>
      <c r="E118" s="5"/>
      <c r="F118" s="7"/>
      <c r="G118" s="3"/>
      <c r="N118" s="3"/>
      <c r="O118" s="4"/>
      <c r="P118" s="4"/>
      <c r="Q118" s="5"/>
      <c r="R118" s="5"/>
      <c r="S118" s="7"/>
      <c r="T118" s="3"/>
    </row>
    <row r="119" spans="1:20" x14ac:dyDescent="0.25">
      <c r="A119" s="3"/>
      <c r="B119" s="4"/>
      <c r="C119" s="4"/>
      <c r="D119" s="5"/>
      <c r="E119" s="5"/>
      <c r="F119" s="7"/>
      <c r="G119" s="3"/>
      <c r="N119" s="3"/>
      <c r="O119" s="4"/>
      <c r="P119" s="4"/>
      <c r="Q119" s="5"/>
      <c r="R119" s="5"/>
      <c r="S119" s="7"/>
      <c r="T119" s="3"/>
    </row>
    <row r="120" spans="1:20" x14ac:dyDescent="0.25">
      <c r="A120" s="3"/>
      <c r="B120" s="4"/>
      <c r="C120" s="4"/>
      <c r="D120" s="5"/>
      <c r="E120" s="5"/>
      <c r="F120" s="7"/>
      <c r="G120" s="3"/>
      <c r="N120" s="3"/>
      <c r="O120" s="4"/>
      <c r="P120" s="4"/>
      <c r="Q120" s="5"/>
      <c r="R120" s="5"/>
      <c r="S120" s="7"/>
      <c r="T120" s="3"/>
    </row>
    <row r="121" spans="1:20" x14ac:dyDescent="0.25">
      <c r="A121" s="3"/>
      <c r="B121" s="4"/>
      <c r="C121" s="4"/>
      <c r="D121" s="5"/>
      <c r="E121" s="5"/>
      <c r="F121" s="7"/>
      <c r="G121" s="3"/>
      <c r="N121" s="3"/>
      <c r="O121" s="4"/>
      <c r="P121" s="4"/>
      <c r="Q121" s="5"/>
      <c r="R121" s="5"/>
      <c r="S121" s="7"/>
      <c r="T121" s="3"/>
    </row>
    <row r="122" spans="1:20" x14ac:dyDescent="0.25">
      <c r="A122" s="3"/>
      <c r="B122" s="4"/>
      <c r="C122" s="4"/>
      <c r="D122" s="5"/>
      <c r="E122" s="5"/>
      <c r="F122" s="7"/>
      <c r="G122" s="3"/>
      <c r="N122" s="3"/>
      <c r="O122" s="4"/>
      <c r="P122" s="4"/>
      <c r="Q122" s="5"/>
      <c r="R122" s="5"/>
      <c r="S122" s="7"/>
      <c r="T122" s="3"/>
    </row>
    <row r="123" spans="1:20" x14ac:dyDescent="0.25">
      <c r="A123" s="3"/>
      <c r="B123" s="4"/>
      <c r="C123" s="4"/>
      <c r="D123" s="5"/>
      <c r="E123" s="5"/>
      <c r="F123" s="7"/>
      <c r="G123" s="3"/>
      <c r="N123" s="3"/>
      <c r="O123" s="4"/>
      <c r="P123" s="4"/>
      <c r="Q123" s="5"/>
      <c r="R123" s="5"/>
      <c r="S123" s="7"/>
      <c r="T123" s="3"/>
    </row>
    <row r="124" spans="1:20" x14ac:dyDescent="0.25">
      <c r="A124" s="3"/>
      <c r="B124" s="4"/>
      <c r="C124" s="4"/>
      <c r="D124" s="5"/>
      <c r="E124" s="5"/>
      <c r="F124" s="7"/>
      <c r="G124" s="3"/>
      <c r="N124" s="3"/>
      <c r="O124" s="4"/>
      <c r="P124" s="4"/>
      <c r="Q124" s="5"/>
      <c r="R124" s="5"/>
      <c r="S124" s="7"/>
      <c r="T124" s="3"/>
    </row>
    <row r="125" spans="1:20" x14ac:dyDescent="0.25">
      <c r="A125" s="3"/>
      <c r="B125" s="4"/>
      <c r="C125" s="4"/>
      <c r="D125" s="5"/>
      <c r="E125" s="5"/>
      <c r="F125" s="7"/>
      <c r="G125" s="3"/>
      <c r="N125" s="3"/>
      <c r="O125" s="4"/>
      <c r="P125" s="4"/>
      <c r="Q125" s="5"/>
      <c r="R125" s="5"/>
      <c r="S125" s="7"/>
      <c r="T125" s="3"/>
    </row>
    <row r="126" spans="1:20" x14ac:dyDescent="0.25">
      <c r="A126" s="3"/>
      <c r="B126" s="4"/>
      <c r="C126" s="4"/>
      <c r="D126" s="5"/>
      <c r="E126" s="5"/>
      <c r="F126" s="7"/>
      <c r="G126" s="3"/>
      <c r="N126" s="3"/>
      <c r="O126" s="4"/>
      <c r="P126" s="4"/>
      <c r="Q126" s="5"/>
      <c r="R126" s="5"/>
      <c r="S126" s="7"/>
      <c r="T126" s="3"/>
    </row>
    <row r="127" spans="1:20" x14ac:dyDescent="0.25">
      <c r="A127" s="3"/>
      <c r="B127" s="4"/>
      <c r="C127" s="4"/>
      <c r="D127" s="5"/>
      <c r="E127" s="5"/>
      <c r="F127" s="7"/>
      <c r="G127" s="3"/>
      <c r="N127" s="3"/>
      <c r="O127" s="4"/>
      <c r="P127" s="4"/>
      <c r="Q127" s="5"/>
      <c r="R127" s="5"/>
      <c r="S127" s="7"/>
      <c r="T127" s="3"/>
    </row>
    <row r="128" spans="1:20" x14ac:dyDescent="0.25">
      <c r="A128" s="3"/>
      <c r="B128" s="4"/>
      <c r="C128" s="4"/>
      <c r="D128" s="5"/>
      <c r="E128" s="5"/>
      <c r="F128" s="7"/>
      <c r="G128" s="3"/>
      <c r="N128" s="3"/>
      <c r="O128" s="4"/>
      <c r="P128" s="4"/>
      <c r="Q128" s="5"/>
      <c r="R128" s="5"/>
      <c r="S128" s="7"/>
      <c r="T128" s="3"/>
    </row>
    <row r="129" spans="1:20" x14ac:dyDescent="0.25">
      <c r="A129" s="3"/>
      <c r="B129" s="4"/>
      <c r="C129" s="4"/>
      <c r="D129" s="5"/>
      <c r="E129" s="5"/>
      <c r="F129" s="7"/>
      <c r="G129" s="3"/>
      <c r="N129" s="3"/>
      <c r="O129" s="4"/>
      <c r="P129" s="4"/>
      <c r="Q129" s="5"/>
      <c r="R129" s="5"/>
      <c r="S129" s="7"/>
      <c r="T129" s="3"/>
    </row>
    <row r="130" spans="1:20" x14ac:dyDescent="0.25">
      <c r="A130" s="3"/>
      <c r="B130" s="4"/>
      <c r="C130" s="4"/>
      <c r="D130" s="5"/>
      <c r="E130" s="5"/>
      <c r="F130" s="7"/>
      <c r="G130" s="3"/>
      <c r="N130" s="3"/>
      <c r="O130" s="4"/>
      <c r="P130" s="4"/>
      <c r="Q130" s="5"/>
      <c r="R130" s="5"/>
      <c r="S130" s="7"/>
      <c r="T130" s="3"/>
    </row>
    <row r="131" spans="1:20" x14ac:dyDescent="0.25">
      <c r="A131" s="3"/>
      <c r="B131" s="4"/>
      <c r="C131" s="4"/>
      <c r="D131" s="5"/>
      <c r="E131" s="5"/>
      <c r="F131" s="7"/>
      <c r="G131" s="3"/>
      <c r="N131" s="3"/>
      <c r="O131" s="4"/>
      <c r="P131" s="4"/>
      <c r="Q131" s="5"/>
      <c r="R131" s="5"/>
      <c r="S131" s="7"/>
      <c r="T131" s="3"/>
    </row>
    <row r="132" spans="1:20" x14ac:dyDescent="0.25">
      <c r="A132" s="3"/>
      <c r="B132" s="4"/>
      <c r="C132" s="4"/>
      <c r="D132" s="5"/>
      <c r="E132" s="5"/>
      <c r="F132" s="7"/>
      <c r="G132" s="3"/>
      <c r="N132" s="3"/>
      <c r="O132" s="4"/>
      <c r="P132" s="4"/>
      <c r="Q132" s="5"/>
      <c r="R132" s="5"/>
      <c r="S132" s="7"/>
      <c r="T132" s="3"/>
    </row>
    <row r="133" spans="1:20" x14ac:dyDescent="0.25">
      <c r="A133" s="3"/>
      <c r="B133" s="4"/>
      <c r="C133" s="4"/>
      <c r="D133" s="5"/>
      <c r="E133" s="5"/>
      <c r="F133" s="7"/>
      <c r="G133" s="3"/>
      <c r="N133" s="3"/>
      <c r="O133" s="4"/>
      <c r="P133" s="4"/>
      <c r="Q133" s="5"/>
      <c r="R133" s="5"/>
      <c r="S133" s="7"/>
      <c r="T133" s="3"/>
    </row>
    <row r="134" spans="1:20" x14ac:dyDescent="0.25">
      <c r="A134" s="3"/>
      <c r="B134" s="4"/>
      <c r="C134" s="4"/>
      <c r="D134" s="5"/>
      <c r="E134" s="5"/>
      <c r="F134" s="7"/>
      <c r="G134" s="3"/>
      <c r="N134" s="3"/>
      <c r="O134" s="4"/>
      <c r="P134" s="4"/>
      <c r="Q134" s="5"/>
      <c r="R134" s="5"/>
      <c r="S134" s="7"/>
      <c r="T134" s="3"/>
    </row>
    <row r="135" spans="1:20" x14ac:dyDescent="0.25">
      <c r="A135" s="3"/>
      <c r="B135" s="4"/>
      <c r="C135" s="4"/>
      <c r="D135" s="5"/>
      <c r="E135" s="5"/>
      <c r="F135" s="7"/>
      <c r="G135" s="3"/>
      <c r="N135" s="3"/>
      <c r="O135" s="4"/>
      <c r="P135" s="4"/>
      <c r="Q135" s="5"/>
      <c r="R135" s="5"/>
      <c r="S135" s="7"/>
      <c r="T135" s="3"/>
    </row>
    <row r="136" spans="1:20" x14ac:dyDescent="0.25">
      <c r="A136" s="3"/>
      <c r="B136" s="4"/>
      <c r="C136" s="4"/>
      <c r="D136" s="5"/>
      <c r="E136" s="5"/>
      <c r="F136" s="7"/>
      <c r="G136" s="3"/>
      <c r="N136" s="3"/>
      <c r="O136" s="4"/>
      <c r="P136" s="4"/>
      <c r="Q136" s="5"/>
      <c r="R136" s="5"/>
      <c r="S136" s="7"/>
      <c r="T136" s="3"/>
    </row>
    <row r="137" spans="1:20" x14ac:dyDescent="0.25">
      <c r="A137" s="3"/>
      <c r="B137" s="4"/>
      <c r="C137" s="4"/>
      <c r="D137" s="5"/>
      <c r="E137" s="5"/>
      <c r="F137" s="7"/>
      <c r="G137" s="3"/>
      <c r="N137" s="3"/>
      <c r="O137" s="4"/>
      <c r="P137" s="4"/>
      <c r="Q137" s="5"/>
      <c r="R137" s="5"/>
      <c r="S137" s="7"/>
      <c r="T137" s="3"/>
    </row>
    <row r="138" spans="1:20" x14ac:dyDescent="0.25">
      <c r="A138" s="3"/>
      <c r="B138" s="4"/>
      <c r="C138" s="4"/>
      <c r="D138" s="5"/>
      <c r="E138" s="5"/>
      <c r="F138" s="7"/>
      <c r="G138" s="3"/>
      <c r="N138" s="3"/>
      <c r="O138" s="4"/>
      <c r="P138" s="4"/>
      <c r="Q138" s="5"/>
      <c r="R138" s="5"/>
      <c r="S138" s="7"/>
      <c r="T138" s="3"/>
    </row>
    <row r="139" spans="1:20" x14ac:dyDescent="0.25">
      <c r="A139" s="3"/>
      <c r="B139" s="4"/>
      <c r="C139" s="4"/>
      <c r="D139" s="5"/>
      <c r="E139" s="5"/>
      <c r="F139" s="7"/>
      <c r="G139" s="3"/>
      <c r="N139" s="3"/>
      <c r="O139" s="4"/>
      <c r="P139" s="4"/>
      <c r="Q139" s="5"/>
      <c r="R139" s="5"/>
      <c r="S139" s="7"/>
      <c r="T139" s="3"/>
    </row>
    <row r="140" spans="1:20" x14ac:dyDescent="0.25">
      <c r="A140" s="3"/>
      <c r="B140" s="4"/>
      <c r="C140" s="4"/>
      <c r="D140" s="5"/>
      <c r="E140" s="5"/>
      <c r="F140" s="7"/>
      <c r="G140" s="3"/>
      <c r="N140" s="3"/>
      <c r="O140" s="4"/>
      <c r="P140" s="4"/>
      <c r="Q140" s="5"/>
      <c r="R140" s="5"/>
      <c r="S140" s="7"/>
      <c r="T140" s="3"/>
    </row>
    <row r="141" spans="1:20" x14ac:dyDescent="0.25">
      <c r="A141" s="3"/>
      <c r="B141" s="4"/>
      <c r="C141" s="4"/>
      <c r="D141" s="5"/>
      <c r="E141" s="5"/>
      <c r="F141" s="7"/>
      <c r="G141" s="3"/>
      <c r="N141" s="3"/>
      <c r="O141" s="4"/>
      <c r="P141" s="4"/>
      <c r="Q141" s="5"/>
      <c r="R141" s="5"/>
      <c r="S141" s="7"/>
      <c r="T141" s="3"/>
    </row>
    <row r="142" spans="1:20" x14ac:dyDescent="0.25">
      <c r="A142" s="3"/>
      <c r="B142" s="4"/>
      <c r="C142" s="4"/>
      <c r="D142" s="5"/>
      <c r="E142" s="5"/>
      <c r="F142" s="7"/>
      <c r="G142" s="3"/>
      <c r="N142" s="3"/>
      <c r="O142" s="4"/>
      <c r="P142" s="4"/>
      <c r="Q142" s="5"/>
      <c r="R142" s="5"/>
      <c r="S142" s="7"/>
      <c r="T142" s="3"/>
    </row>
    <row r="143" spans="1:20" x14ac:dyDescent="0.25">
      <c r="A143" s="3"/>
      <c r="B143" s="4"/>
      <c r="C143" s="4"/>
      <c r="D143" s="5"/>
      <c r="E143" s="5"/>
      <c r="F143" s="7"/>
      <c r="G143" s="3"/>
      <c r="N143" s="3"/>
      <c r="O143" s="4"/>
      <c r="P143" s="4"/>
      <c r="Q143" s="5"/>
      <c r="R143" s="5"/>
      <c r="S143" s="7"/>
      <c r="T143" s="3"/>
    </row>
    <row r="144" spans="1:20" x14ac:dyDescent="0.25">
      <c r="A144" s="3"/>
      <c r="B144" s="4"/>
      <c r="C144" s="4"/>
      <c r="D144" s="5"/>
      <c r="E144" s="5"/>
      <c r="F144" s="7"/>
      <c r="G144" s="3"/>
      <c r="N144" s="3"/>
      <c r="O144" s="4"/>
      <c r="P144" s="4"/>
      <c r="Q144" s="5"/>
      <c r="R144" s="5"/>
      <c r="S144" s="7"/>
      <c r="T144" s="3"/>
    </row>
    <row r="145" spans="1:20" x14ac:dyDescent="0.25">
      <c r="A145" s="3"/>
      <c r="B145" s="4"/>
      <c r="C145" s="4"/>
      <c r="D145" s="5"/>
      <c r="E145" s="5"/>
      <c r="F145" s="7"/>
      <c r="G145" s="3"/>
      <c r="N145" s="3"/>
      <c r="O145" s="4"/>
      <c r="P145" s="4"/>
      <c r="Q145" s="5"/>
      <c r="R145" s="5"/>
      <c r="S145" s="7"/>
      <c r="T145" s="3"/>
    </row>
    <row r="146" spans="1:20" x14ac:dyDescent="0.25">
      <c r="A146" s="3"/>
      <c r="B146" s="4"/>
      <c r="C146" s="4"/>
      <c r="D146" s="5"/>
      <c r="E146" s="5"/>
      <c r="F146" s="7"/>
      <c r="G146" s="3"/>
      <c r="N146" s="3"/>
      <c r="O146" s="4"/>
      <c r="P146" s="4"/>
      <c r="Q146" s="5"/>
      <c r="R146" s="5"/>
      <c r="S146" s="7"/>
      <c r="T146" s="3"/>
    </row>
    <row r="147" spans="1:20" x14ac:dyDescent="0.25">
      <c r="A147" s="3"/>
      <c r="B147" s="4"/>
      <c r="C147" s="4"/>
      <c r="D147" s="5"/>
      <c r="E147" s="5"/>
      <c r="F147" s="7"/>
      <c r="G147" s="3"/>
      <c r="N147" s="3"/>
      <c r="O147" s="4"/>
      <c r="P147" s="4"/>
      <c r="Q147" s="5"/>
      <c r="R147" s="5"/>
      <c r="S147" s="7"/>
      <c r="T147" s="3"/>
    </row>
    <row r="148" spans="1:20" x14ac:dyDescent="0.25">
      <c r="A148" s="3"/>
      <c r="B148" s="4"/>
      <c r="C148" s="4"/>
      <c r="D148" s="5"/>
      <c r="E148" s="5"/>
      <c r="F148" s="7"/>
      <c r="G148" s="3"/>
      <c r="N148" s="3"/>
      <c r="O148" s="4"/>
      <c r="P148" s="4"/>
      <c r="Q148" s="5"/>
      <c r="R148" s="5"/>
      <c r="S148" s="7"/>
      <c r="T148" s="3"/>
    </row>
    <row r="149" spans="1:20" x14ac:dyDescent="0.25">
      <c r="A149" s="3"/>
      <c r="B149" s="4"/>
      <c r="C149" s="4"/>
      <c r="D149" s="5"/>
      <c r="E149" s="5"/>
      <c r="F149" s="7"/>
      <c r="G149" s="3"/>
      <c r="N149" s="3"/>
      <c r="O149" s="4"/>
      <c r="P149" s="4"/>
      <c r="Q149" s="5"/>
      <c r="R149" s="5"/>
      <c r="S149" s="7"/>
      <c r="T149" s="3"/>
    </row>
    <row r="150" spans="1:20" x14ac:dyDescent="0.25">
      <c r="A150" s="3"/>
      <c r="B150" s="4"/>
      <c r="C150" s="4"/>
      <c r="D150" s="5"/>
      <c r="E150" s="5"/>
      <c r="F150" s="7"/>
      <c r="G150" s="3"/>
      <c r="N150" s="3"/>
      <c r="O150" s="4"/>
      <c r="P150" s="4"/>
      <c r="Q150" s="5"/>
      <c r="R150" s="5"/>
      <c r="S150" s="7"/>
      <c r="T150" s="3"/>
    </row>
    <row r="151" spans="1:20" x14ac:dyDescent="0.25">
      <c r="A151" s="3"/>
      <c r="B151" s="4"/>
      <c r="C151" s="4"/>
      <c r="D151" s="5"/>
      <c r="E151" s="5"/>
      <c r="F151" s="7"/>
      <c r="G151" s="3"/>
      <c r="N151" s="3"/>
      <c r="O151" s="4"/>
      <c r="P151" s="4"/>
      <c r="Q151" s="5"/>
      <c r="R151" s="5"/>
      <c r="S151" s="7"/>
      <c r="T151" s="3"/>
    </row>
    <row r="152" spans="1:20" x14ac:dyDescent="0.25">
      <c r="A152" s="3"/>
      <c r="B152" s="4"/>
      <c r="C152" s="4"/>
      <c r="D152" s="5"/>
      <c r="E152" s="5"/>
      <c r="F152" s="7"/>
      <c r="G152" s="3"/>
      <c r="N152" s="3"/>
      <c r="O152" s="4"/>
      <c r="P152" s="4"/>
      <c r="Q152" s="5"/>
      <c r="R152" s="5"/>
      <c r="S152" s="7"/>
      <c r="T152" s="3"/>
    </row>
    <row r="153" spans="1:20" x14ac:dyDescent="0.25">
      <c r="A153" s="3"/>
      <c r="B153" s="4"/>
      <c r="C153" s="4"/>
      <c r="D153" s="5"/>
      <c r="E153" s="5"/>
      <c r="F153" s="7"/>
      <c r="G153" s="3"/>
      <c r="N153" s="3"/>
      <c r="O153" s="4"/>
      <c r="P153" s="4"/>
      <c r="Q153" s="5"/>
      <c r="R153" s="5"/>
      <c r="S153" s="7"/>
      <c r="T153" s="3"/>
    </row>
    <row r="154" spans="1:20" x14ac:dyDescent="0.25">
      <c r="A154" s="3"/>
      <c r="B154" s="4"/>
      <c r="C154" s="4"/>
      <c r="D154" s="5"/>
      <c r="E154" s="5"/>
      <c r="F154" s="7"/>
      <c r="G154" s="3"/>
      <c r="N154" s="3"/>
      <c r="O154" s="4"/>
      <c r="P154" s="4"/>
      <c r="Q154" s="5"/>
      <c r="R154" s="5"/>
      <c r="S154" s="7"/>
      <c r="T154" s="3"/>
    </row>
    <row r="155" spans="1:20" x14ac:dyDescent="0.25">
      <c r="A155" s="3"/>
      <c r="B155" s="4"/>
      <c r="C155" s="4"/>
      <c r="D155" s="5"/>
      <c r="E155" s="5"/>
      <c r="F155" s="7"/>
      <c r="G155" s="3"/>
      <c r="N155" s="3"/>
      <c r="O155" s="4"/>
      <c r="P155" s="4"/>
      <c r="Q155" s="5"/>
      <c r="R155" s="5"/>
      <c r="S155" s="7"/>
      <c r="T155" s="3"/>
    </row>
    <row r="156" spans="1:20" x14ac:dyDescent="0.25">
      <c r="A156" s="3"/>
      <c r="B156" s="4"/>
      <c r="C156" s="4"/>
      <c r="D156" s="5"/>
      <c r="E156" s="5"/>
      <c r="F156" s="7"/>
      <c r="G156" s="3"/>
      <c r="N156" s="3"/>
      <c r="O156" s="4"/>
      <c r="P156" s="4"/>
      <c r="Q156" s="5"/>
      <c r="R156" s="5"/>
      <c r="S156" s="7"/>
      <c r="T156" s="3"/>
    </row>
    <row r="157" spans="1:20" x14ac:dyDescent="0.25">
      <c r="A157" s="3"/>
      <c r="B157" s="4"/>
      <c r="C157" s="4"/>
      <c r="D157" s="5"/>
      <c r="E157" s="5"/>
      <c r="F157" s="7"/>
      <c r="G157" s="3"/>
      <c r="N157" s="3"/>
      <c r="O157" s="4"/>
      <c r="P157" s="4"/>
      <c r="Q157" s="5"/>
      <c r="R157" s="5"/>
      <c r="S157" s="7"/>
      <c r="T157" s="3"/>
    </row>
    <row r="158" spans="1:20" x14ac:dyDescent="0.25">
      <c r="A158" s="3"/>
      <c r="B158" s="4"/>
      <c r="C158" s="4"/>
      <c r="D158" s="5"/>
      <c r="E158" s="5"/>
      <c r="F158" s="7"/>
      <c r="G158" s="3"/>
      <c r="N158" s="3"/>
      <c r="O158" s="4"/>
      <c r="P158" s="4"/>
      <c r="Q158" s="5"/>
      <c r="R158" s="5"/>
      <c r="S158" s="7"/>
      <c r="T158" s="3"/>
    </row>
    <row r="159" spans="1:20" x14ac:dyDescent="0.25">
      <c r="A159" s="3"/>
      <c r="B159" s="4"/>
      <c r="C159" s="4"/>
      <c r="D159" s="5"/>
      <c r="E159" s="5"/>
      <c r="F159" s="7"/>
      <c r="G159" s="3"/>
      <c r="N159" s="3"/>
      <c r="O159" s="4"/>
      <c r="P159" s="4"/>
      <c r="Q159" s="5"/>
      <c r="R159" s="5"/>
      <c r="S159" s="7"/>
      <c r="T159" s="3"/>
    </row>
    <row r="160" spans="1:20" x14ac:dyDescent="0.25">
      <c r="A160" s="3"/>
      <c r="B160" s="4"/>
      <c r="C160" s="4"/>
      <c r="D160" s="5"/>
      <c r="E160" s="5"/>
      <c r="F160" s="7"/>
      <c r="G160" s="3"/>
      <c r="N160" s="3"/>
      <c r="O160" s="4"/>
      <c r="P160" s="4"/>
      <c r="Q160" s="5"/>
      <c r="R160" s="5"/>
      <c r="S160" s="7"/>
      <c r="T160" s="3"/>
    </row>
    <row r="161" spans="1:20" x14ac:dyDescent="0.25">
      <c r="A161" s="3"/>
      <c r="B161" s="4"/>
      <c r="C161" s="4"/>
      <c r="D161" s="5"/>
      <c r="E161" s="5"/>
      <c r="F161" s="7"/>
      <c r="G161" s="3"/>
      <c r="N161" s="3"/>
      <c r="O161" s="4"/>
      <c r="P161" s="4"/>
      <c r="Q161" s="5"/>
      <c r="R161" s="5"/>
      <c r="S161" s="7"/>
      <c r="T161" s="3"/>
    </row>
    <row r="162" spans="1:20" x14ac:dyDescent="0.25">
      <c r="A162" s="3"/>
      <c r="B162" s="4"/>
      <c r="C162" s="4"/>
      <c r="D162" s="5"/>
      <c r="E162" s="5"/>
      <c r="F162" s="7"/>
      <c r="G162" s="3"/>
      <c r="N162" s="3"/>
      <c r="O162" s="4"/>
      <c r="P162" s="4"/>
      <c r="Q162" s="5"/>
      <c r="R162" s="5"/>
      <c r="S162" s="7"/>
      <c r="T162" s="3"/>
    </row>
    <row r="163" spans="1:20" x14ac:dyDescent="0.25">
      <c r="A163" s="3"/>
      <c r="B163" s="4"/>
      <c r="C163" s="4"/>
      <c r="D163" s="5"/>
      <c r="E163" s="5"/>
      <c r="F163" s="7"/>
      <c r="G163" s="3"/>
      <c r="N163" s="3"/>
      <c r="O163" s="4"/>
      <c r="P163" s="4"/>
      <c r="Q163" s="5"/>
      <c r="R163" s="5"/>
      <c r="S163" s="7"/>
      <c r="T163" s="3"/>
    </row>
    <row r="164" spans="1:20" x14ac:dyDescent="0.25">
      <c r="A164" s="3"/>
      <c r="B164" s="4"/>
      <c r="C164" s="4"/>
      <c r="D164" s="5"/>
      <c r="E164" s="5"/>
      <c r="F164" s="7"/>
      <c r="G164" s="3"/>
      <c r="N164" s="3"/>
      <c r="O164" s="4"/>
      <c r="P164" s="4"/>
      <c r="Q164" s="5"/>
      <c r="R164" s="5"/>
      <c r="S164" s="7"/>
      <c r="T164" s="3"/>
    </row>
    <row r="165" spans="1:20" x14ac:dyDescent="0.25">
      <c r="A165" s="3"/>
      <c r="B165" s="4"/>
      <c r="C165" s="4"/>
      <c r="D165" s="5"/>
      <c r="E165" s="5"/>
      <c r="F165" s="7"/>
      <c r="G165" s="3"/>
      <c r="N165" s="3"/>
      <c r="O165" s="4"/>
      <c r="P165" s="4"/>
      <c r="Q165" s="5"/>
      <c r="R165" s="5"/>
      <c r="S165" s="7"/>
      <c r="T165" s="3"/>
    </row>
    <row r="166" spans="1:20" x14ac:dyDescent="0.25">
      <c r="A166" s="3"/>
      <c r="B166" s="4"/>
      <c r="C166" s="4"/>
      <c r="D166" s="5"/>
      <c r="E166" s="5"/>
      <c r="F166" s="7"/>
      <c r="G166" s="3"/>
      <c r="N166" s="3"/>
      <c r="O166" s="4"/>
      <c r="P166" s="4"/>
      <c r="Q166" s="5"/>
      <c r="R166" s="5"/>
      <c r="S166" s="7"/>
      <c r="T166" s="3"/>
    </row>
    <row r="167" spans="1:20" x14ac:dyDescent="0.25">
      <c r="A167" s="3"/>
      <c r="B167" s="4"/>
      <c r="C167" s="4"/>
      <c r="D167" s="5"/>
      <c r="E167" s="5"/>
      <c r="F167" s="7"/>
      <c r="G167" s="3"/>
      <c r="N167" s="3"/>
      <c r="O167" s="4"/>
      <c r="P167" s="4"/>
      <c r="Q167" s="5"/>
      <c r="R167" s="5"/>
      <c r="S167" s="7"/>
      <c r="T167" s="3"/>
    </row>
    <row r="168" spans="1:20" x14ac:dyDescent="0.25">
      <c r="A168" s="3"/>
      <c r="B168" s="4"/>
      <c r="C168" s="4"/>
      <c r="D168" s="5"/>
      <c r="E168" s="5"/>
      <c r="F168" s="7"/>
      <c r="G168" s="3"/>
      <c r="N168" s="3"/>
      <c r="O168" s="4"/>
      <c r="P168" s="4"/>
      <c r="Q168" s="5"/>
      <c r="R168" s="5"/>
      <c r="S168" s="7"/>
      <c r="T168" s="3"/>
    </row>
    <row r="169" spans="1:20" x14ac:dyDescent="0.25">
      <c r="A169" s="3"/>
      <c r="B169" s="4"/>
      <c r="C169" s="4"/>
      <c r="D169" s="5"/>
      <c r="E169" s="5"/>
      <c r="F169" s="7"/>
      <c r="G169" s="3"/>
      <c r="N169" s="3"/>
      <c r="O169" s="4"/>
      <c r="P169" s="4"/>
      <c r="Q169" s="5"/>
      <c r="R169" s="5"/>
      <c r="S169" s="7"/>
      <c r="T169" s="3"/>
    </row>
    <row r="170" spans="1:20" x14ac:dyDescent="0.25">
      <c r="A170" s="3"/>
      <c r="B170" s="4"/>
      <c r="C170" s="4"/>
      <c r="D170" s="5"/>
      <c r="E170" s="5"/>
      <c r="F170" s="7"/>
      <c r="G170" s="3"/>
      <c r="N170" s="3"/>
      <c r="O170" s="4"/>
      <c r="P170" s="4"/>
      <c r="Q170" s="5"/>
      <c r="R170" s="5"/>
      <c r="S170" s="7"/>
      <c r="T170" s="3"/>
    </row>
    <row r="171" spans="1:20" x14ac:dyDescent="0.25">
      <c r="A171" s="3"/>
      <c r="B171" s="4"/>
      <c r="C171" s="4"/>
      <c r="D171" s="5"/>
      <c r="E171" s="5"/>
      <c r="F171" s="7"/>
      <c r="G171" s="3"/>
      <c r="N171" s="3"/>
      <c r="O171" s="4"/>
      <c r="P171" s="4"/>
      <c r="Q171" s="5"/>
      <c r="R171" s="5"/>
      <c r="S171" s="7"/>
      <c r="T171" s="3"/>
    </row>
    <row r="172" spans="1:20" x14ac:dyDescent="0.25">
      <c r="A172" s="3"/>
      <c r="B172" s="4"/>
      <c r="C172" s="4"/>
      <c r="D172" s="5"/>
      <c r="E172" s="5"/>
      <c r="F172" s="7"/>
      <c r="G172" s="3"/>
      <c r="N172" s="3"/>
      <c r="O172" s="4"/>
      <c r="P172" s="4"/>
      <c r="Q172" s="5"/>
      <c r="R172" s="5"/>
      <c r="S172" s="7"/>
      <c r="T172" s="3"/>
    </row>
    <row r="173" spans="1:20" x14ac:dyDescent="0.25">
      <c r="A173" s="3"/>
      <c r="B173" s="4"/>
      <c r="C173" s="4"/>
      <c r="D173" s="5"/>
      <c r="E173" s="5"/>
      <c r="F173" s="7"/>
      <c r="G173" s="3"/>
      <c r="N173" s="3"/>
      <c r="O173" s="4"/>
      <c r="P173" s="4"/>
      <c r="Q173" s="5"/>
      <c r="R173" s="5"/>
      <c r="S173" s="7"/>
      <c r="T173" s="3"/>
    </row>
    <row r="174" spans="1:20" x14ac:dyDescent="0.25">
      <c r="A174" s="3"/>
      <c r="B174" s="4"/>
      <c r="C174" s="4"/>
      <c r="D174" s="5"/>
      <c r="E174" s="5"/>
      <c r="F174" s="7"/>
      <c r="G174" s="3"/>
      <c r="N174" s="3"/>
      <c r="O174" s="4"/>
      <c r="P174" s="4"/>
      <c r="Q174" s="5"/>
      <c r="R174" s="5"/>
      <c r="S174" s="7"/>
      <c r="T174" s="3"/>
    </row>
    <row r="175" spans="1:20" x14ac:dyDescent="0.25">
      <c r="A175" s="3"/>
      <c r="B175" s="4"/>
      <c r="C175" s="4"/>
      <c r="D175" s="5"/>
      <c r="E175" s="5"/>
      <c r="F175" s="7"/>
      <c r="G175" s="3"/>
      <c r="N175" s="3"/>
      <c r="O175" s="4"/>
      <c r="P175" s="4"/>
      <c r="Q175" s="5"/>
      <c r="R175" s="5"/>
      <c r="S175" s="7"/>
      <c r="T175" s="3"/>
    </row>
    <row r="176" spans="1:20" x14ac:dyDescent="0.25">
      <c r="A176" s="3"/>
      <c r="B176" s="4"/>
      <c r="C176" s="4"/>
      <c r="D176" s="5"/>
      <c r="E176" s="5"/>
      <c r="F176" s="7"/>
      <c r="G176" s="3"/>
      <c r="N176" s="3"/>
      <c r="O176" s="4"/>
      <c r="P176" s="4"/>
      <c r="Q176" s="5"/>
      <c r="R176" s="5"/>
      <c r="S176" s="7"/>
      <c r="T176" s="3"/>
    </row>
    <row r="177" spans="1:20" x14ac:dyDescent="0.25">
      <c r="A177" s="3"/>
      <c r="B177" s="4"/>
      <c r="C177" s="4"/>
      <c r="D177" s="5"/>
      <c r="E177" s="5"/>
      <c r="F177" s="7"/>
      <c r="G177" s="3"/>
      <c r="N177" s="3"/>
      <c r="O177" s="4"/>
      <c r="P177" s="4"/>
      <c r="Q177" s="5"/>
      <c r="R177" s="5"/>
      <c r="S177" s="7"/>
      <c r="T177" s="3"/>
    </row>
    <row r="178" spans="1:20" x14ac:dyDescent="0.25">
      <c r="A178" s="3"/>
      <c r="B178" s="4"/>
      <c r="C178" s="4"/>
      <c r="D178" s="5"/>
      <c r="E178" s="5"/>
      <c r="F178" s="7"/>
      <c r="G178" s="3"/>
      <c r="N178" s="3"/>
      <c r="O178" s="4"/>
      <c r="P178" s="4"/>
      <c r="Q178" s="5"/>
      <c r="R178" s="5"/>
      <c r="S178" s="7"/>
      <c r="T178" s="3"/>
    </row>
    <row r="179" spans="1:20" x14ac:dyDescent="0.25">
      <c r="A179" s="3"/>
      <c r="B179" s="4"/>
      <c r="C179" s="4"/>
      <c r="D179" s="5"/>
      <c r="E179" s="5"/>
      <c r="F179" s="7"/>
      <c r="G179" s="3"/>
      <c r="N179" s="3"/>
      <c r="O179" s="4"/>
      <c r="P179" s="4"/>
      <c r="Q179" s="5"/>
      <c r="R179" s="5"/>
      <c r="S179" s="7"/>
      <c r="T179" s="3"/>
    </row>
    <row r="180" spans="1:20" x14ac:dyDescent="0.25">
      <c r="A180" s="3"/>
      <c r="B180" s="4"/>
      <c r="C180" s="4"/>
      <c r="D180" s="5"/>
      <c r="E180" s="5"/>
      <c r="F180" s="7"/>
      <c r="G180" s="3"/>
      <c r="N180" s="3"/>
      <c r="O180" s="4"/>
      <c r="P180" s="4"/>
      <c r="Q180" s="5"/>
      <c r="R180" s="5"/>
      <c r="S180" s="7"/>
      <c r="T180" s="3"/>
    </row>
    <row r="181" spans="1:20" x14ac:dyDescent="0.25">
      <c r="A181" s="3"/>
      <c r="B181" s="4"/>
      <c r="C181" s="4"/>
      <c r="D181" s="5"/>
      <c r="E181" s="5"/>
      <c r="F181" s="7"/>
      <c r="G181" s="3"/>
      <c r="N181" s="3"/>
      <c r="O181" s="4"/>
      <c r="P181" s="4"/>
      <c r="Q181" s="5"/>
      <c r="R181" s="5"/>
      <c r="S181" s="7"/>
      <c r="T181" s="3"/>
    </row>
    <row r="182" spans="1:20" x14ac:dyDescent="0.25">
      <c r="A182" s="3"/>
      <c r="B182" s="4"/>
      <c r="C182" s="4"/>
      <c r="D182" s="5"/>
      <c r="E182" s="5"/>
      <c r="F182" s="7"/>
      <c r="G182" s="3"/>
      <c r="N182" s="3"/>
      <c r="O182" s="4"/>
      <c r="P182" s="4"/>
      <c r="Q182" s="5"/>
      <c r="R182" s="5"/>
      <c r="S182" s="7"/>
      <c r="T182" s="3"/>
    </row>
    <row r="183" spans="1:20" x14ac:dyDescent="0.25">
      <c r="A183" s="3"/>
      <c r="B183" s="4"/>
      <c r="C183" s="4"/>
      <c r="D183" s="5"/>
      <c r="E183" s="5"/>
      <c r="F183" s="7"/>
      <c r="G183" s="3"/>
      <c r="N183" s="3"/>
      <c r="O183" s="4"/>
      <c r="P183" s="4"/>
      <c r="Q183" s="5"/>
      <c r="R183" s="5"/>
      <c r="S183" s="7"/>
      <c r="T183" s="3"/>
    </row>
    <row r="184" spans="1:20" x14ac:dyDescent="0.25">
      <c r="A184" s="3"/>
      <c r="B184" s="4"/>
      <c r="C184" s="4"/>
      <c r="D184" s="5"/>
      <c r="E184" s="5"/>
      <c r="F184" s="7"/>
      <c r="G184" s="3"/>
      <c r="N184" s="3"/>
      <c r="O184" s="4"/>
      <c r="P184" s="4"/>
      <c r="Q184" s="5"/>
      <c r="R184" s="5"/>
      <c r="S184" s="7"/>
      <c r="T184" s="3"/>
    </row>
    <row r="185" spans="1:20" x14ac:dyDescent="0.25">
      <c r="A185" s="3"/>
      <c r="B185" s="4"/>
      <c r="C185" s="4"/>
      <c r="D185" s="5"/>
      <c r="E185" s="5"/>
      <c r="F185" s="7"/>
      <c r="G185" s="3"/>
      <c r="N185" s="3"/>
      <c r="O185" s="4"/>
      <c r="P185" s="4"/>
      <c r="Q185" s="5"/>
      <c r="R185" s="5"/>
      <c r="S185" s="7"/>
      <c r="T185" s="3"/>
    </row>
    <row r="186" spans="1:20" x14ac:dyDescent="0.25">
      <c r="A186" s="3"/>
      <c r="B186" s="4"/>
      <c r="C186" s="4"/>
      <c r="D186" s="5"/>
      <c r="E186" s="5"/>
      <c r="F186" s="7"/>
      <c r="G186" s="3"/>
      <c r="N186" s="3"/>
      <c r="O186" s="4"/>
      <c r="P186" s="4"/>
      <c r="Q186" s="5"/>
      <c r="R186" s="5"/>
      <c r="S186" s="7"/>
      <c r="T186" s="3"/>
    </row>
    <row r="187" spans="1:20" x14ac:dyDescent="0.25">
      <c r="A187" s="3"/>
      <c r="B187" s="4"/>
      <c r="C187" s="4"/>
      <c r="D187" s="5"/>
      <c r="E187" s="5"/>
      <c r="F187" s="7"/>
      <c r="G187" s="3"/>
      <c r="N187" s="3"/>
      <c r="O187" s="4"/>
      <c r="P187" s="4"/>
      <c r="Q187" s="5"/>
      <c r="R187" s="5"/>
      <c r="S187" s="7"/>
      <c r="T187" s="3"/>
    </row>
    <row r="188" spans="1:20" x14ac:dyDescent="0.25">
      <c r="A188" s="3"/>
      <c r="B188" s="4"/>
      <c r="C188" s="4"/>
      <c r="D188" s="5"/>
      <c r="E188" s="5"/>
      <c r="F188" s="7"/>
      <c r="G188" s="3"/>
      <c r="N188" s="3"/>
      <c r="O188" s="4"/>
      <c r="P188" s="4"/>
      <c r="Q188" s="5"/>
      <c r="R188" s="5"/>
      <c r="S188" s="7"/>
      <c r="T188" s="3"/>
    </row>
    <row r="189" spans="1:20" x14ac:dyDescent="0.25">
      <c r="A189" s="3"/>
      <c r="B189" s="4"/>
      <c r="C189" s="4"/>
      <c r="D189" s="5"/>
      <c r="E189" s="5"/>
      <c r="F189" s="7"/>
      <c r="G189" s="3"/>
      <c r="N189" s="3"/>
      <c r="O189" s="4"/>
      <c r="P189" s="4"/>
      <c r="Q189" s="5"/>
      <c r="R189" s="5"/>
      <c r="S189" s="7"/>
      <c r="T189" s="3"/>
    </row>
    <row r="190" spans="1:20" x14ac:dyDescent="0.25">
      <c r="A190" s="3"/>
      <c r="B190" s="4"/>
      <c r="C190" s="4"/>
      <c r="D190" s="5"/>
      <c r="E190" s="5"/>
      <c r="F190" s="7"/>
      <c r="G190" s="3"/>
      <c r="N190" s="3"/>
      <c r="O190" s="4"/>
      <c r="P190" s="4"/>
      <c r="Q190" s="5"/>
      <c r="R190" s="5"/>
      <c r="S190" s="7"/>
      <c r="T190" s="3"/>
    </row>
    <row r="191" spans="1:20" x14ac:dyDescent="0.25">
      <c r="A191" s="3"/>
      <c r="B191" s="4"/>
      <c r="C191" s="4"/>
      <c r="D191" s="5"/>
      <c r="E191" s="5"/>
      <c r="F191" s="7"/>
      <c r="G191" s="3"/>
      <c r="N191" s="3"/>
      <c r="O191" s="4"/>
      <c r="P191" s="4"/>
      <c r="Q191" s="5"/>
      <c r="R191" s="5"/>
      <c r="S191" s="7"/>
      <c r="T191" s="3"/>
    </row>
    <row r="192" spans="1:20" x14ac:dyDescent="0.25">
      <c r="A192" s="3"/>
      <c r="B192" s="4"/>
      <c r="C192" s="4"/>
      <c r="D192" s="5"/>
      <c r="E192" s="5"/>
      <c r="F192" s="7"/>
      <c r="G192" s="3"/>
      <c r="N192" s="3"/>
      <c r="O192" s="4"/>
      <c r="P192" s="4"/>
      <c r="Q192" s="5"/>
      <c r="R192" s="5"/>
      <c r="S192" s="7"/>
      <c r="T192" s="3"/>
    </row>
    <row r="193" spans="1:20" x14ac:dyDescent="0.25">
      <c r="A193" s="3"/>
      <c r="B193" s="4"/>
      <c r="C193" s="4"/>
      <c r="D193" s="5"/>
      <c r="E193" s="5"/>
      <c r="F193" s="7"/>
      <c r="G193" s="3"/>
      <c r="N193" s="3"/>
      <c r="O193" s="4"/>
      <c r="P193" s="4"/>
      <c r="Q193" s="5"/>
      <c r="R193" s="5"/>
      <c r="S193" s="7"/>
      <c r="T193" s="3"/>
    </row>
    <row r="194" spans="1:20" x14ac:dyDescent="0.25">
      <c r="A194" s="3"/>
      <c r="B194" s="4"/>
      <c r="C194" s="4"/>
      <c r="D194" s="5"/>
      <c r="E194" s="5"/>
      <c r="F194" s="7"/>
      <c r="G194" s="3"/>
      <c r="N194" s="3"/>
      <c r="O194" s="4"/>
      <c r="P194" s="4"/>
      <c r="Q194" s="5"/>
      <c r="R194" s="5"/>
      <c r="S194" s="7"/>
      <c r="T194" s="3"/>
    </row>
    <row r="195" spans="1:20" x14ac:dyDescent="0.25">
      <c r="A195" s="3"/>
      <c r="B195" s="4"/>
      <c r="C195" s="4"/>
      <c r="D195" s="5"/>
      <c r="E195" s="5"/>
      <c r="F195" s="7"/>
      <c r="G195" s="3"/>
      <c r="N195" s="3"/>
      <c r="O195" s="4"/>
      <c r="P195" s="4"/>
      <c r="Q195" s="5"/>
      <c r="R195" s="5"/>
      <c r="S195" s="7"/>
      <c r="T195" s="3"/>
    </row>
    <row r="196" spans="1:20" x14ac:dyDescent="0.25">
      <c r="A196" s="3"/>
      <c r="B196" s="4"/>
      <c r="C196" s="4"/>
      <c r="D196" s="5"/>
      <c r="E196" s="5"/>
      <c r="F196" s="7"/>
      <c r="G196" s="3"/>
      <c r="N196" s="3"/>
      <c r="O196" s="4"/>
      <c r="P196" s="4"/>
      <c r="Q196" s="5"/>
      <c r="R196" s="5"/>
      <c r="S196" s="7"/>
      <c r="T196" s="3"/>
    </row>
    <row r="197" spans="1:20" x14ac:dyDescent="0.25">
      <c r="A197" s="3"/>
      <c r="B197" s="4"/>
      <c r="C197" s="4"/>
      <c r="D197" s="5"/>
      <c r="E197" s="5"/>
      <c r="F197" s="7"/>
      <c r="G197" s="3"/>
      <c r="N197" s="3"/>
      <c r="O197" s="4"/>
      <c r="P197" s="4"/>
      <c r="Q197" s="5"/>
      <c r="R197" s="5"/>
      <c r="S197" s="7"/>
      <c r="T197" s="3"/>
    </row>
    <row r="198" spans="1:20" x14ac:dyDescent="0.25">
      <c r="A198" s="3"/>
      <c r="B198" s="4"/>
      <c r="C198" s="4"/>
      <c r="D198" s="5"/>
      <c r="E198" s="5"/>
      <c r="F198" s="7"/>
      <c r="G198" s="3"/>
      <c r="N198" s="3"/>
      <c r="O198" s="4"/>
      <c r="P198" s="4"/>
      <c r="Q198" s="5"/>
      <c r="R198" s="5"/>
      <c r="S198" s="7"/>
      <c r="T198" s="3"/>
    </row>
    <row r="199" spans="1:20" x14ac:dyDescent="0.25">
      <c r="A199" s="3"/>
      <c r="B199" s="4"/>
      <c r="C199" s="4"/>
      <c r="D199" s="5"/>
      <c r="E199" s="5"/>
      <c r="F199" s="7"/>
      <c r="G199" s="3"/>
      <c r="N199" s="3"/>
      <c r="O199" s="4"/>
      <c r="P199" s="4"/>
      <c r="Q199" s="5"/>
      <c r="R199" s="5"/>
      <c r="S199" s="7"/>
      <c r="T199" s="3"/>
    </row>
    <row r="200" spans="1:20" x14ac:dyDescent="0.25">
      <c r="A200" s="3"/>
      <c r="B200" s="4"/>
      <c r="C200" s="4"/>
      <c r="D200" s="5"/>
      <c r="E200" s="5"/>
      <c r="F200" s="7"/>
      <c r="G200" s="3"/>
      <c r="N200" s="3"/>
      <c r="O200" s="4"/>
      <c r="P200" s="4"/>
      <c r="Q200" s="5"/>
      <c r="R200" s="5"/>
      <c r="S200" s="7"/>
      <c r="T200" s="3"/>
    </row>
    <row r="201" spans="1:20" x14ac:dyDescent="0.25">
      <c r="A201" s="3"/>
      <c r="B201" s="4"/>
      <c r="C201" s="4"/>
      <c r="D201" s="5"/>
      <c r="E201" s="5"/>
      <c r="F201" s="7"/>
      <c r="G201" s="3"/>
      <c r="N201" s="3"/>
      <c r="O201" s="4"/>
      <c r="P201" s="4"/>
      <c r="Q201" s="5"/>
      <c r="R201" s="5"/>
      <c r="S201" s="7"/>
      <c r="T201" s="3"/>
    </row>
    <row r="202" spans="1:20" x14ac:dyDescent="0.25">
      <c r="A202" s="3"/>
      <c r="B202" s="4"/>
      <c r="C202" s="4"/>
      <c r="D202" s="5"/>
      <c r="E202" s="5"/>
      <c r="F202" s="7"/>
      <c r="G202" s="3"/>
      <c r="N202" s="3"/>
      <c r="O202" s="4"/>
      <c r="P202" s="4"/>
      <c r="Q202" s="5"/>
      <c r="R202" s="5"/>
      <c r="S202" s="7"/>
      <c r="T202" s="3"/>
    </row>
  </sheetData>
  <sheetProtection algorithmName="SHA-512" hashValue="4wfJ8sIrfW+Kg269gSKFoh0G3mGWqt8JMGwYixGyRhtZrBTCLbURg5nWbrImZjhJckDv5mWmdvduE+SQM6wGHw==" saltValue="+NfolfL/UVPKdpNFRNC9Cw==" spinCount="100000" sheet="1" scenarios="1"/>
  <sortState ref="N40:O60">
    <sortCondition descending="1" ref="O40"/>
  </sortState>
  <mergeCells count="1">
    <mergeCell ref="A1:Z3"/>
  </mergeCell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1"/>
  <dimension ref="A28:G35"/>
  <sheetViews>
    <sheetView showGridLines="0" showRowColHeaders="0" zoomScale="80" zoomScaleNormal="80" workbookViewId="0">
      <selection sqref="A1:F1"/>
    </sheetView>
  </sheetViews>
  <sheetFormatPr defaultRowHeight="15.75" x14ac:dyDescent="0.25"/>
  <cols>
    <col min="1" max="1" width="25.875" style="27" bestFit="1" customWidth="1"/>
    <col min="2" max="16384" width="9" style="27"/>
  </cols>
  <sheetData>
    <row r="28" spans="1:1" x14ac:dyDescent="0.25">
      <c r="A28" s="27" t="s">
        <v>342</v>
      </c>
    </row>
    <row r="33" spans="1:7" hidden="1" x14ac:dyDescent="0.25">
      <c r="B33" s="27" t="s">
        <v>176</v>
      </c>
      <c r="C33" s="27" t="s">
        <v>180</v>
      </c>
      <c r="D33" s="27" t="s">
        <v>179</v>
      </c>
      <c r="E33" s="27" t="s">
        <v>177</v>
      </c>
      <c r="F33" s="27" t="s">
        <v>181</v>
      </c>
    </row>
    <row r="34" spans="1:7" hidden="1" x14ac:dyDescent="0.25">
      <c r="A34" s="27" t="s">
        <v>255</v>
      </c>
      <c r="B34" s="30">
        <v>0.47679046485053339</v>
      </c>
      <c r="C34" s="30">
        <v>0.22609787004419976</v>
      </c>
      <c r="D34" s="30">
        <v>0.16856267939139641</v>
      </c>
      <c r="E34" s="30">
        <v>0.14623371685661782</v>
      </c>
      <c r="F34" s="30">
        <v>0.19594500000000001</v>
      </c>
      <c r="G34" s="195"/>
    </row>
    <row r="35" spans="1:7" hidden="1" x14ac:dyDescent="0.25">
      <c r="A35" s="27" t="s">
        <v>203</v>
      </c>
      <c r="B35" s="30">
        <v>0.79918446719642988</v>
      </c>
      <c r="C35" s="30">
        <v>0.56421174036305788</v>
      </c>
      <c r="D35" s="30">
        <v>0.47581125009387321</v>
      </c>
      <c r="E35" s="30">
        <v>0.50522568453231786</v>
      </c>
      <c r="F35" s="30">
        <v>0.50859308000000003</v>
      </c>
    </row>
  </sheetData>
  <sheetProtection algorithmName="SHA-512" hashValue="12VXypV2QyoVI9cO7hDj96VFFeGVmpo1/hh4yZaMGwutcx4aB/4hc7/jWy7LajYFHHB2A9cjlQKjxjnk0DZCjA==" saltValue="VHokWvptfgPuOkf1+YFC8w==" spinCount="100000" sheet="1" scenarios="1"/>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U56"/>
  <sheetViews>
    <sheetView showGridLines="0" showRowColHeaders="0" zoomScale="80" zoomScaleNormal="80" workbookViewId="0">
      <selection sqref="A1:F1"/>
    </sheetView>
  </sheetViews>
  <sheetFormatPr defaultRowHeight="15.75" x14ac:dyDescent="0.25"/>
  <cols>
    <col min="1" max="1" width="4.875" style="27" bestFit="1" customWidth="1"/>
    <col min="2" max="2" width="14.625" style="27" bestFit="1" customWidth="1"/>
    <col min="3" max="3" width="11.375" style="48" bestFit="1" customWidth="1"/>
    <col min="4" max="4" width="13" style="48" bestFit="1" customWidth="1"/>
    <col min="5" max="5" width="7.75" style="48" bestFit="1" customWidth="1"/>
    <col min="6" max="6" width="8.75" style="48" bestFit="1" customWidth="1"/>
    <col min="7" max="7" width="10" style="48" bestFit="1" customWidth="1"/>
    <col min="8" max="8" width="11.375" style="48" bestFit="1" customWidth="1"/>
    <col min="9" max="9" width="16.875" style="48" bestFit="1" customWidth="1"/>
    <col min="10" max="10" width="17.125" style="48" bestFit="1" customWidth="1"/>
    <col min="11" max="11" width="18.25" style="48" bestFit="1" customWidth="1"/>
    <col min="12" max="12" width="21.75" style="48" bestFit="1" customWidth="1"/>
    <col min="13" max="15" width="16.875" style="48" bestFit="1" customWidth="1"/>
    <col min="16" max="16" width="18.875" style="48" bestFit="1" customWidth="1"/>
    <col min="17" max="17" width="22.875" style="48" bestFit="1" customWidth="1"/>
    <col min="18" max="18" width="23" style="48" bestFit="1" customWidth="1"/>
    <col min="19" max="19" width="15.875" style="27" bestFit="1" customWidth="1"/>
    <col min="20" max="16384" width="9" style="27"/>
  </cols>
  <sheetData>
    <row r="1" spans="1:14" x14ac:dyDescent="0.25">
      <c r="A1" s="27" t="s">
        <v>230</v>
      </c>
      <c r="L1" s="27"/>
      <c r="M1" s="27"/>
      <c r="N1" s="27"/>
    </row>
    <row r="2" spans="1:14" x14ac:dyDescent="0.25">
      <c r="L2" s="27"/>
      <c r="M2" s="27"/>
      <c r="N2" s="27"/>
    </row>
    <row r="3" spans="1:14" x14ac:dyDescent="0.25">
      <c r="L3" s="27"/>
      <c r="M3" s="27"/>
      <c r="N3" s="27"/>
    </row>
    <row r="4" spans="1:14" x14ac:dyDescent="0.25">
      <c r="L4" s="27"/>
      <c r="M4" s="27"/>
      <c r="N4" s="27"/>
    </row>
    <row r="5" spans="1:14" x14ac:dyDescent="0.25">
      <c r="L5" s="27"/>
      <c r="M5" s="27"/>
      <c r="N5" s="27"/>
    </row>
    <row r="6" spans="1:14" x14ac:dyDescent="0.25">
      <c r="L6" s="27"/>
      <c r="M6" s="27"/>
      <c r="N6" s="27"/>
    </row>
    <row r="7" spans="1:14" x14ac:dyDescent="0.25">
      <c r="L7" s="27"/>
      <c r="M7" s="27"/>
      <c r="N7" s="27"/>
    </row>
    <row r="8" spans="1:14" x14ac:dyDescent="0.25">
      <c r="L8" s="27"/>
      <c r="M8" s="27"/>
      <c r="N8" s="27"/>
    </row>
    <row r="9" spans="1:14" x14ac:dyDescent="0.25">
      <c r="L9" s="27"/>
      <c r="M9" s="27"/>
      <c r="N9" s="27"/>
    </row>
    <row r="10" spans="1:14" x14ac:dyDescent="0.25">
      <c r="L10" s="27"/>
      <c r="M10" s="27"/>
      <c r="N10" s="27"/>
    </row>
    <row r="11" spans="1:14" x14ac:dyDescent="0.25">
      <c r="L11" s="27"/>
      <c r="M11" s="27"/>
      <c r="N11" s="27"/>
    </row>
    <row r="12" spans="1:14" x14ac:dyDescent="0.25">
      <c r="L12" s="27"/>
      <c r="M12" s="27"/>
      <c r="N12" s="27"/>
    </row>
    <row r="13" spans="1:14" x14ac:dyDescent="0.25">
      <c r="L13" s="27"/>
      <c r="M13" s="27"/>
      <c r="N13" s="27"/>
    </row>
    <row r="14" spans="1:14" x14ac:dyDescent="0.25">
      <c r="L14" s="27"/>
      <c r="M14" s="27"/>
      <c r="N14" s="27"/>
    </row>
    <row r="15" spans="1:14" x14ac:dyDescent="0.25">
      <c r="L15" s="27"/>
      <c r="M15" s="27"/>
      <c r="N15" s="27"/>
    </row>
    <row r="16" spans="1:14" x14ac:dyDescent="0.25">
      <c r="L16" s="27"/>
      <c r="M16" s="27"/>
      <c r="N16" s="27"/>
    </row>
    <row r="17" spans="1:14" x14ac:dyDescent="0.25">
      <c r="L17" s="27"/>
      <c r="M17" s="27"/>
      <c r="N17" s="27"/>
    </row>
    <row r="18" spans="1:14" x14ac:dyDescent="0.25">
      <c r="L18" s="27"/>
      <c r="M18" s="27"/>
      <c r="N18" s="27"/>
    </row>
    <row r="19" spans="1:14" x14ac:dyDescent="0.25">
      <c r="L19" s="27"/>
      <c r="M19" s="27"/>
      <c r="N19" s="27"/>
    </row>
    <row r="20" spans="1:14" x14ac:dyDescent="0.25">
      <c r="L20" s="27"/>
      <c r="M20" s="27"/>
      <c r="N20" s="27"/>
    </row>
    <row r="21" spans="1:14" x14ac:dyDescent="0.25">
      <c r="L21" s="27"/>
      <c r="M21" s="27"/>
      <c r="N21" s="27"/>
    </row>
    <row r="22" spans="1:14" x14ac:dyDescent="0.25">
      <c r="L22" s="27"/>
      <c r="M22" s="27"/>
      <c r="N22" s="27"/>
    </row>
    <row r="23" spans="1:14" x14ac:dyDescent="0.25">
      <c r="L23" s="27"/>
      <c r="M23" s="27"/>
      <c r="N23" s="27"/>
    </row>
    <row r="24" spans="1:14" x14ac:dyDescent="0.25">
      <c r="L24" s="27"/>
      <c r="M24" s="27"/>
      <c r="N24" s="27"/>
    </row>
    <row r="25" spans="1:14" x14ac:dyDescent="0.25">
      <c r="L25" s="27"/>
      <c r="M25" s="27"/>
      <c r="N25" s="27"/>
    </row>
    <row r="26" spans="1:14" x14ac:dyDescent="0.25">
      <c r="L26" s="27"/>
      <c r="M26" s="27"/>
      <c r="N26" s="27"/>
    </row>
    <row r="27" spans="1:14" x14ac:dyDescent="0.25">
      <c r="L27" s="27"/>
      <c r="M27" s="27"/>
      <c r="N27" s="27"/>
    </row>
    <row r="28" spans="1:14" x14ac:dyDescent="0.25">
      <c r="L28" s="27"/>
      <c r="M28" s="27"/>
      <c r="N28" s="27"/>
    </row>
    <row r="29" spans="1:14" x14ac:dyDescent="0.25">
      <c r="L29" s="27"/>
      <c r="M29" s="27"/>
      <c r="N29" s="27"/>
    </row>
    <row r="30" spans="1:14" x14ac:dyDescent="0.25">
      <c r="L30" s="27"/>
      <c r="M30" s="27"/>
      <c r="N30" s="27"/>
    </row>
    <row r="31" spans="1:14" x14ac:dyDescent="0.25">
      <c r="L31" s="27"/>
      <c r="M31" s="27"/>
      <c r="N31" s="27"/>
    </row>
    <row r="32" spans="1:14" x14ac:dyDescent="0.25">
      <c r="A32" s="199" t="s">
        <v>342</v>
      </c>
      <c r="B32" s="199"/>
      <c r="C32" s="199"/>
      <c r="D32" s="199"/>
      <c r="E32" s="199"/>
      <c r="F32" s="199"/>
      <c r="G32" s="199"/>
      <c r="H32" s="199"/>
      <c r="I32" s="199"/>
      <c r="J32" s="199"/>
      <c r="K32" s="199"/>
    </row>
    <row r="35" spans="1:18" ht="33" hidden="1" customHeight="1" x14ac:dyDescent="0.25">
      <c r="A35" s="27" t="s">
        <v>1</v>
      </c>
      <c r="B35" s="27" t="s">
        <v>2</v>
      </c>
      <c r="C35" s="62" t="s">
        <v>196</v>
      </c>
      <c r="D35" s="62" t="s">
        <v>0</v>
      </c>
      <c r="E35" s="62" t="s">
        <v>195</v>
      </c>
      <c r="G35" s="62"/>
      <c r="H35" s="82"/>
      <c r="I35" s="27"/>
      <c r="J35" s="27"/>
      <c r="K35" s="27"/>
      <c r="L35" s="27"/>
      <c r="M35" s="27"/>
      <c r="N35" s="27"/>
      <c r="O35" s="27"/>
      <c r="P35" s="27"/>
      <c r="Q35" s="27"/>
      <c r="R35" s="27"/>
    </row>
    <row r="36" spans="1:18" hidden="1" x14ac:dyDescent="0.25">
      <c r="A36" s="27">
        <v>2000</v>
      </c>
      <c r="B36" s="27" t="s">
        <v>255</v>
      </c>
      <c r="C36" s="38">
        <v>57943</v>
      </c>
      <c r="D36" s="38">
        <v>120480</v>
      </c>
      <c r="E36" s="193">
        <v>5.9705799999999996E-3</v>
      </c>
      <c r="G36" s="62"/>
      <c r="H36" s="82"/>
      <c r="I36" s="27"/>
      <c r="J36" s="27"/>
      <c r="K36" s="27"/>
      <c r="L36" s="27"/>
      <c r="M36" s="27"/>
      <c r="N36" s="27"/>
      <c r="O36" s="27"/>
      <c r="P36" s="27"/>
      <c r="Q36" s="27"/>
      <c r="R36" s="27"/>
    </row>
    <row r="37" spans="1:18" hidden="1" x14ac:dyDescent="0.25">
      <c r="A37" s="27">
        <v>2001</v>
      </c>
      <c r="B37" s="27" t="s">
        <v>255</v>
      </c>
      <c r="C37" s="38">
        <v>61137</v>
      </c>
      <c r="D37" s="38">
        <v>122649</v>
      </c>
      <c r="E37" s="193">
        <v>1.11769E-2</v>
      </c>
      <c r="G37" s="62"/>
      <c r="H37" s="82"/>
      <c r="I37" s="27"/>
      <c r="J37" s="27"/>
      <c r="K37" s="27"/>
      <c r="L37" s="27"/>
      <c r="M37" s="27"/>
      <c r="N37" s="27"/>
      <c r="O37" s="27"/>
      <c r="P37" s="27"/>
      <c r="Q37" s="27"/>
      <c r="R37" s="27"/>
    </row>
    <row r="38" spans="1:18" hidden="1" x14ac:dyDescent="0.25">
      <c r="A38" s="27">
        <v>2002</v>
      </c>
      <c r="B38" s="27" t="s">
        <v>255</v>
      </c>
      <c r="C38" s="38">
        <v>63576</v>
      </c>
      <c r="D38" s="38">
        <v>123360</v>
      </c>
      <c r="E38" s="193">
        <v>1.5914600000000001E-2</v>
      </c>
      <c r="G38" s="62"/>
      <c r="H38" s="82"/>
      <c r="I38" s="27"/>
      <c r="J38" s="27"/>
      <c r="K38" s="27"/>
      <c r="L38" s="27"/>
      <c r="M38" s="27"/>
      <c r="N38" s="27"/>
      <c r="O38" s="27"/>
      <c r="P38" s="27"/>
      <c r="Q38" s="27"/>
      <c r="R38" s="27"/>
    </row>
    <row r="39" spans="1:18" hidden="1" x14ac:dyDescent="0.25">
      <c r="A39" s="27">
        <v>2003</v>
      </c>
      <c r="B39" s="27" t="s">
        <v>255</v>
      </c>
      <c r="C39" s="38">
        <v>65351</v>
      </c>
      <c r="D39" s="38">
        <v>122897</v>
      </c>
      <c r="E39" s="193">
        <v>2.33014E-2</v>
      </c>
      <c r="G39" s="62"/>
      <c r="H39" s="82"/>
      <c r="I39" s="27"/>
      <c r="J39" s="27"/>
      <c r="K39" s="27"/>
      <c r="L39" s="27"/>
      <c r="M39" s="27"/>
      <c r="N39" s="27"/>
      <c r="O39" s="27"/>
      <c r="P39" s="27"/>
      <c r="Q39" s="27"/>
      <c r="R39" s="27"/>
    </row>
    <row r="40" spans="1:18" hidden="1" x14ac:dyDescent="0.25">
      <c r="A40" s="27">
        <v>2004</v>
      </c>
      <c r="B40" s="27" t="s">
        <v>255</v>
      </c>
      <c r="C40" s="38">
        <v>66391</v>
      </c>
      <c r="D40" s="38">
        <v>121382</v>
      </c>
      <c r="E40" s="193">
        <v>2.4814699999999999E-2</v>
      </c>
      <c r="G40" s="62"/>
      <c r="H40" s="82"/>
      <c r="I40" s="27"/>
      <c r="J40" s="27"/>
      <c r="K40" s="27"/>
      <c r="L40" s="27"/>
      <c r="M40" s="27"/>
      <c r="N40" s="27"/>
      <c r="O40" s="27"/>
      <c r="P40" s="27"/>
      <c r="Q40" s="27"/>
      <c r="R40" s="27"/>
    </row>
    <row r="41" spans="1:18" hidden="1" x14ac:dyDescent="0.25">
      <c r="A41" s="27">
        <v>2005</v>
      </c>
      <c r="B41" s="27" t="s">
        <v>255</v>
      </c>
      <c r="C41" s="38">
        <v>66921</v>
      </c>
      <c r="D41" s="38">
        <v>119221</v>
      </c>
      <c r="E41" s="193">
        <v>3.0055600000000002E-2</v>
      </c>
      <c r="G41" s="62"/>
      <c r="H41" s="82"/>
      <c r="I41" s="27"/>
      <c r="J41" s="27"/>
      <c r="K41" s="27"/>
      <c r="L41" s="27"/>
      <c r="M41" s="27"/>
      <c r="N41" s="27"/>
      <c r="O41" s="27"/>
      <c r="P41" s="27"/>
      <c r="Q41" s="27"/>
      <c r="R41" s="27"/>
    </row>
    <row r="42" spans="1:18" hidden="1" x14ac:dyDescent="0.25">
      <c r="A42" s="27">
        <v>2006</v>
      </c>
      <c r="B42" s="27" t="s">
        <v>255</v>
      </c>
      <c r="C42" s="38">
        <v>66386</v>
      </c>
      <c r="D42" s="38">
        <v>115193</v>
      </c>
      <c r="E42" s="193">
        <v>3.4630100000000004E-2</v>
      </c>
      <c r="G42" s="62"/>
      <c r="H42" s="82"/>
      <c r="I42" s="27"/>
      <c r="J42" s="27"/>
      <c r="K42" s="27"/>
      <c r="L42" s="27"/>
      <c r="M42" s="27"/>
      <c r="N42" s="27"/>
      <c r="O42" s="27"/>
      <c r="P42" s="27"/>
      <c r="Q42" s="27"/>
      <c r="R42" s="27"/>
    </row>
    <row r="43" spans="1:18" hidden="1" x14ac:dyDescent="0.25">
      <c r="A43" s="27">
        <v>2007</v>
      </c>
      <c r="B43" s="27" t="s">
        <v>255</v>
      </c>
      <c r="C43" s="38">
        <v>64986</v>
      </c>
      <c r="D43" s="38">
        <v>110648</v>
      </c>
      <c r="E43" s="193">
        <v>4.3121600000000003E-2</v>
      </c>
      <c r="G43" s="62"/>
      <c r="H43" s="82"/>
      <c r="I43" s="27"/>
      <c r="J43" s="27"/>
      <c r="K43" s="27"/>
      <c r="L43" s="27"/>
      <c r="M43" s="27"/>
      <c r="N43" s="27"/>
      <c r="O43" s="27"/>
      <c r="P43" s="27"/>
      <c r="Q43" s="27"/>
      <c r="R43" s="27"/>
    </row>
    <row r="44" spans="1:18" hidden="1" x14ac:dyDescent="0.25">
      <c r="A44" s="27">
        <v>2008</v>
      </c>
      <c r="B44" s="27" t="s">
        <v>255</v>
      </c>
      <c r="C44" s="38">
        <v>62999</v>
      </c>
      <c r="D44" s="38">
        <v>105455</v>
      </c>
      <c r="E44" s="193">
        <v>4.6772400000000006E-2</v>
      </c>
      <c r="G44" s="62"/>
      <c r="H44" s="82"/>
      <c r="I44" s="27"/>
      <c r="J44" s="27"/>
      <c r="K44" s="27"/>
      <c r="L44" s="27"/>
      <c r="M44" s="27"/>
      <c r="N44" s="27"/>
      <c r="O44" s="27"/>
      <c r="P44" s="27"/>
      <c r="Q44" s="27"/>
      <c r="R44" s="27"/>
    </row>
    <row r="45" spans="1:18" hidden="1" x14ac:dyDescent="0.25">
      <c r="A45" s="27">
        <v>2009</v>
      </c>
      <c r="B45" s="27" t="s">
        <v>255</v>
      </c>
      <c r="C45" s="38">
        <v>61179</v>
      </c>
      <c r="D45" s="38">
        <v>101187</v>
      </c>
      <c r="E45" s="193">
        <v>6.7555900000000002E-2</v>
      </c>
      <c r="G45" s="62"/>
      <c r="H45" s="82"/>
      <c r="I45" s="27"/>
      <c r="J45" s="27"/>
      <c r="K45" s="27"/>
      <c r="L45" s="27"/>
      <c r="M45" s="27"/>
      <c r="N45" s="27"/>
      <c r="O45" s="27"/>
      <c r="P45" s="27"/>
      <c r="Q45" s="27"/>
      <c r="R45" s="27"/>
    </row>
    <row r="46" spans="1:18" hidden="1" x14ac:dyDescent="0.25">
      <c r="A46" s="27">
        <v>2010</v>
      </c>
      <c r="B46" s="27" t="s">
        <v>255</v>
      </c>
      <c r="C46" s="38">
        <v>58969</v>
      </c>
      <c r="D46" s="38">
        <v>94012</v>
      </c>
      <c r="E46" s="193">
        <v>8.3013400000000001E-2</v>
      </c>
      <c r="G46" s="62"/>
      <c r="H46" s="82"/>
      <c r="I46" s="27"/>
      <c r="J46" s="27"/>
      <c r="K46" s="27"/>
      <c r="L46" s="27"/>
      <c r="M46" s="27"/>
      <c r="N46" s="27"/>
      <c r="O46" s="27"/>
      <c r="P46" s="27"/>
      <c r="Q46" s="27"/>
      <c r="R46" s="27"/>
    </row>
    <row r="47" spans="1:18" hidden="1" x14ac:dyDescent="0.25">
      <c r="A47" s="27">
        <v>2011</v>
      </c>
      <c r="B47" s="27" t="s">
        <v>255</v>
      </c>
      <c r="C47" s="38">
        <v>57035</v>
      </c>
      <c r="D47" s="38">
        <v>90647</v>
      </c>
      <c r="E47" s="193">
        <v>0.120364</v>
      </c>
      <c r="G47" s="62"/>
      <c r="H47" s="82"/>
      <c r="I47" s="27"/>
      <c r="J47" s="27"/>
      <c r="K47" s="27"/>
      <c r="L47" s="27"/>
      <c r="M47" s="27"/>
      <c r="N47" s="27"/>
      <c r="O47" s="27"/>
      <c r="P47" s="27"/>
      <c r="Q47" s="27"/>
      <c r="R47" s="27"/>
    </row>
    <row r="48" spans="1:18" hidden="1" x14ac:dyDescent="0.25">
      <c r="A48" s="27">
        <v>2012</v>
      </c>
      <c r="B48" s="27" t="s">
        <v>255</v>
      </c>
      <c r="C48" s="38">
        <v>53607</v>
      </c>
      <c r="D48" s="38">
        <v>83698</v>
      </c>
      <c r="E48" s="193">
        <v>0.11902699999999999</v>
      </c>
      <c r="G48" s="62"/>
      <c r="H48" s="82"/>
      <c r="I48" s="27"/>
      <c r="J48" s="27"/>
      <c r="K48" s="27"/>
      <c r="L48" s="27"/>
      <c r="M48" s="27"/>
      <c r="N48" s="27"/>
      <c r="O48" s="27"/>
      <c r="P48" s="27"/>
      <c r="Q48" s="27"/>
      <c r="R48" s="27"/>
    </row>
    <row r="49" spans="1:21" hidden="1" x14ac:dyDescent="0.25">
      <c r="A49" s="27">
        <v>2013</v>
      </c>
      <c r="B49" s="27" t="s">
        <v>255</v>
      </c>
      <c r="C49" s="38">
        <v>49191</v>
      </c>
      <c r="D49" s="38">
        <v>75258</v>
      </c>
      <c r="E49" s="193">
        <v>0.14984700000000001</v>
      </c>
      <c r="G49" s="62"/>
      <c r="H49" s="82"/>
      <c r="I49" s="27"/>
      <c r="J49" s="27"/>
      <c r="K49" s="27"/>
      <c r="L49" s="27"/>
      <c r="M49" s="27"/>
      <c r="N49" s="27"/>
      <c r="O49" s="27"/>
      <c r="P49" s="27"/>
      <c r="Q49" s="27"/>
      <c r="R49" s="27"/>
    </row>
    <row r="50" spans="1:21" hidden="1" x14ac:dyDescent="0.25">
      <c r="A50" s="27">
        <v>2014</v>
      </c>
      <c r="B50" s="27" t="s">
        <v>255</v>
      </c>
      <c r="C50" s="38">
        <v>46333</v>
      </c>
      <c r="D50" s="38">
        <v>69817</v>
      </c>
      <c r="E50" s="193">
        <v>0.176679</v>
      </c>
      <c r="G50" s="62"/>
      <c r="H50" s="82"/>
      <c r="I50" s="27"/>
      <c r="J50" s="27"/>
      <c r="K50" s="27"/>
      <c r="L50" s="27"/>
      <c r="M50" s="27"/>
      <c r="N50" s="27"/>
      <c r="O50" s="27"/>
      <c r="P50" s="27"/>
      <c r="Q50" s="27"/>
      <c r="R50" s="27"/>
    </row>
    <row r="51" spans="1:21" hidden="1" x14ac:dyDescent="0.25">
      <c r="A51" s="27">
        <v>2015</v>
      </c>
      <c r="B51" s="27" t="s">
        <v>255</v>
      </c>
      <c r="C51" s="83">
        <v>42759</v>
      </c>
      <c r="D51" s="83">
        <v>65244</v>
      </c>
      <c r="E51" s="193">
        <v>0.19594500000000001</v>
      </c>
      <c r="H51" s="64"/>
      <c r="K51" s="64"/>
      <c r="L51" s="64"/>
      <c r="M51" s="65"/>
      <c r="N51" s="65"/>
      <c r="P51" s="65"/>
      <c r="T51" s="63"/>
      <c r="U51" s="63"/>
    </row>
    <row r="53" spans="1:21" ht="21" customHeight="1" x14ac:dyDescent="0.25"/>
    <row r="55" spans="1:21" ht="16.5" customHeight="1" x14ac:dyDescent="0.25">
      <c r="U55" s="63"/>
    </row>
    <row r="56" spans="1:21" x14ac:dyDescent="0.25">
      <c r="T56" s="63"/>
      <c r="U56" s="63"/>
    </row>
  </sheetData>
  <sheetProtection algorithmName="SHA-512" hashValue="B22WDhHWZ6J6a3vwiBZhpmTEubbTX72vzG1II7rmDrytAjP4PXkzZMWdIPl2NFTyJdi7h/ieu0L4wDZJSwKNiw==" saltValue="gBTJewH79wPTGjwYVd6Y0A==" spinCount="100000" sheet="1" scenarios="1"/>
  <mergeCells count="1">
    <mergeCell ref="A32:K32"/>
  </mergeCells>
  <pageMargins left="0.25" right="0.25" top="0.75" bottom="0.75" header="0.3" footer="0.3"/>
  <pageSetup scale="37"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26:V48"/>
  <sheetViews>
    <sheetView showGridLines="0" showRowColHeaders="0" zoomScale="80" zoomScaleNormal="80" workbookViewId="0">
      <selection sqref="A1:F1"/>
    </sheetView>
  </sheetViews>
  <sheetFormatPr defaultRowHeight="15.75" x14ac:dyDescent="0.25"/>
  <cols>
    <col min="1" max="1" width="29.75" style="91" bestFit="1" customWidth="1"/>
    <col min="2" max="11" width="6.25" style="91" bestFit="1" customWidth="1"/>
    <col min="12" max="16384" width="9" style="91"/>
  </cols>
  <sheetData>
    <row r="26" spans="1:1" x14ac:dyDescent="0.25">
      <c r="A26" s="91" t="s">
        <v>342</v>
      </c>
    </row>
    <row r="27" spans="1:1" x14ac:dyDescent="0.25">
      <c r="A27" s="91" t="s">
        <v>288</v>
      </c>
    </row>
    <row r="33" spans="1:22" hidden="1" x14ac:dyDescent="0.25">
      <c r="A33" s="96" t="s">
        <v>181</v>
      </c>
      <c r="B33" s="96">
        <v>2005</v>
      </c>
      <c r="C33" s="96">
        <v>2006</v>
      </c>
      <c r="D33" s="96">
        <v>2007</v>
      </c>
      <c r="E33" s="96">
        <v>2008</v>
      </c>
      <c r="F33" s="96">
        <v>2009</v>
      </c>
      <c r="G33" s="96">
        <v>2010</v>
      </c>
      <c r="H33" s="96">
        <v>2011</v>
      </c>
      <c r="I33" s="96">
        <v>2012</v>
      </c>
      <c r="J33" s="96">
        <v>2013</v>
      </c>
      <c r="K33" s="96">
        <v>2014</v>
      </c>
      <c r="L33" s="96">
        <v>2015</v>
      </c>
    </row>
    <row r="34" spans="1:22" hidden="1" x14ac:dyDescent="0.25">
      <c r="A34" s="91" t="s">
        <v>183</v>
      </c>
      <c r="B34" s="94">
        <v>2.9503689999999999E-2</v>
      </c>
      <c r="C34" s="94">
        <v>5.4569939999999997E-2</v>
      </c>
      <c r="D34" s="94">
        <v>8.8677320000000004E-2</v>
      </c>
      <c r="E34" s="94">
        <v>0.12888977000000001</v>
      </c>
      <c r="F34" s="94">
        <v>0.17689585999999999</v>
      </c>
      <c r="G34" s="94">
        <v>0.23854113000000002</v>
      </c>
      <c r="H34" s="94">
        <v>0.30406860000000002</v>
      </c>
      <c r="I34" s="94">
        <v>0.37978299999999998</v>
      </c>
      <c r="J34" s="94">
        <v>0.46005974999999999</v>
      </c>
      <c r="K34" s="94">
        <v>0.54152157000000001</v>
      </c>
      <c r="L34" s="94">
        <v>0.62568933999999998</v>
      </c>
    </row>
    <row r="35" spans="1:22" hidden="1" x14ac:dyDescent="0.25">
      <c r="A35" s="91" t="s">
        <v>184</v>
      </c>
      <c r="B35" s="94">
        <v>3.0055559999999999E-2</v>
      </c>
      <c r="C35" s="94">
        <v>3.4630090000000002E-2</v>
      </c>
      <c r="D35" s="94">
        <v>4.3121609999999998E-2</v>
      </c>
      <c r="E35" s="94">
        <v>4.6772370000000001E-2</v>
      </c>
      <c r="F35" s="94">
        <v>6.7555920000000005E-2</v>
      </c>
      <c r="G35" s="94">
        <v>8.3013420000000004E-2</v>
      </c>
      <c r="H35" s="94">
        <v>0.1203636</v>
      </c>
      <c r="I35" s="94">
        <v>0.11902747</v>
      </c>
      <c r="J35" s="94">
        <v>0.14984654</v>
      </c>
      <c r="K35" s="94">
        <v>0.17667896</v>
      </c>
      <c r="L35" s="94">
        <v>0.19594470999999999</v>
      </c>
    </row>
    <row r="36" spans="1:22" hidden="1" x14ac:dyDescent="0.25">
      <c r="A36" s="91" t="s">
        <v>185</v>
      </c>
      <c r="B36" s="94">
        <v>2.1833119999999998E-2</v>
      </c>
      <c r="C36" s="94">
        <v>3.2593480000000001E-2</v>
      </c>
      <c r="D36" s="94">
        <v>4.5107179999999997E-2</v>
      </c>
      <c r="E36" s="94">
        <v>7.4035089999999998E-2</v>
      </c>
      <c r="F36" s="94">
        <v>9.0142239999999998E-2</v>
      </c>
      <c r="G36" s="94">
        <v>0.10961267</v>
      </c>
      <c r="H36" s="94">
        <v>0.12135199999999999</v>
      </c>
      <c r="I36" s="94">
        <v>0.14029851000000002</v>
      </c>
      <c r="J36" s="94">
        <v>0.19111415000000001</v>
      </c>
      <c r="K36" s="94">
        <v>0.24653190999999999</v>
      </c>
      <c r="L36" s="94">
        <v>0.26227191</v>
      </c>
    </row>
    <row r="37" spans="1:22" hidden="1" x14ac:dyDescent="0.25">
      <c r="A37" s="91" t="s">
        <v>186</v>
      </c>
      <c r="B37" s="94">
        <v>0.17883874</v>
      </c>
      <c r="C37" s="94">
        <v>0.22638347</v>
      </c>
      <c r="D37" s="94">
        <v>0.29410431999999997</v>
      </c>
      <c r="E37" s="94">
        <v>0.34605961000000002</v>
      </c>
      <c r="F37" s="94">
        <v>0.39399645</v>
      </c>
      <c r="G37" s="94">
        <v>0.43222333999999996</v>
      </c>
      <c r="H37" s="94">
        <v>0.46572501999999999</v>
      </c>
      <c r="I37" s="94">
        <v>0.48527177999999999</v>
      </c>
      <c r="J37" s="94">
        <v>0.51805407999999997</v>
      </c>
      <c r="K37" s="94">
        <v>0.54846020000000006</v>
      </c>
      <c r="L37" s="94">
        <v>0.53812928999999998</v>
      </c>
    </row>
    <row r="38" spans="1:22" hidden="1" x14ac:dyDescent="0.25">
      <c r="A38" s="91" t="s">
        <v>187</v>
      </c>
      <c r="B38" s="94">
        <v>1.1459250000000001E-2</v>
      </c>
      <c r="C38" s="94">
        <v>3.3484319999999998E-2</v>
      </c>
      <c r="D38" s="94">
        <v>7.3713029999999999E-2</v>
      </c>
      <c r="E38" s="94">
        <v>0.10801803</v>
      </c>
      <c r="F38" s="94">
        <v>0.14043775999999999</v>
      </c>
      <c r="G38" s="94">
        <v>0.17438788999999999</v>
      </c>
      <c r="H38" s="94">
        <v>0.21300955999999999</v>
      </c>
      <c r="I38" s="94">
        <v>0.24994622</v>
      </c>
      <c r="J38" s="94">
        <v>0.30104712</v>
      </c>
      <c r="K38" s="94">
        <v>0.32627688999999999</v>
      </c>
      <c r="L38" s="94">
        <v>0.36273097999999998</v>
      </c>
    </row>
    <row r="39" spans="1:22" hidden="1" x14ac:dyDescent="0.25">
      <c r="A39" s="91" t="s">
        <v>188</v>
      </c>
      <c r="B39" s="94">
        <v>0.27742152999999997</v>
      </c>
      <c r="C39" s="94">
        <v>0.30184493000000001</v>
      </c>
      <c r="D39" s="94">
        <v>0.33543699999999999</v>
      </c>
      <c r="E39" s="94">
        <v>0.37098657000000002</v>
      </c>
      <c r="F39" s="94">
        <v>0.42076431999999997</v>
      </c>
      <c r="G39" s="94">
        <v>0.41813160999999999</v>
      </c>
      <c r="H39" s="94">
        <v>0.44544038999999996</v>
      </c>
      <c r="I39" s="94">
        <v>0.50836338000000003</v>
      </c>
      <c r="J39" s="94">
        <v>0.55318919999999994</v>
      </c>
      <c r="K39" s="94">
        <v>0.61083886999999992</v>
      </c>
      <c r="L39" s="94">
        <v>0.63802661999999999</v>
      </c>
    </row>
    <row r="40" spans="1:22" hidden="1" x14ac:dyDescent="0.25">
      <c r="A40" s="91" t="s">
        <v>178</v>
      </c>
      <c r="B40" s="94">
        <v>2.9088054753985418E-2</v>
      </c>
      <c r="C40" s="94">
        <v>4.9487006468629142E-2</v>
      </c>
      <c r="D40" s="94">
        <v>7.8009007609877307E-2</v>
      </c>
      <c r="E40" s="94">
        <v>0.10855403646940329</v>
      </c>
      <c r="F40" s="94">
        <v>0.14932304052439038</v>
      </c>
      <c r="G40" s="94">
        <v>0.19846426156559716</v>
      </c>
      <c r="H40" s="94">
        <v>0.25632511262080548</v>
      </c>
      <c r="I40" s="94">
        <v>0.30937312604384004</v>
      </c>
      <c r="J40" s="94">
        <v>0.37570710380258021</v>
      </c>
      <c r="K40" s="94">
        <v>0.43684640167707595</v>
      </c>
      <c r="L40" s="94">
        <v>0.49602078385744569</v>
      </c>
      <c r="M40" s="93"/>
      <c r="N40" s="93"/>
      <c r="O40" s="93"/>
      <c r="P40" s="93"/>
      <c r="Q40" s="93"/>
      <c r="R40" s="93"/>
      <c r="S40" s="93"/>
      <c r="T40" s="93"/>
      <c r="U40" s="93"/>
      <c r="V40" s="93"/>
    </row>
    <row r="41" spans="1:22" hidden="1" x14ac:dyDescent="0.25">
      <c r="A41" s="91" t="s">
        <v>190</v>
      </c>
      <c r="B41" s="94">
        <v>3.01961E-2</v>
      </c>
      <c r="C41" s="94">
        <v>5.0512330000000001E-2</v>
      </c>
      <c r="D41" s="94">
        <v>7.8237790000000002E-2</v>
      </c>
      <c r="E41" s="94">
        <v>0.10851366000000001</v>
      </c>
      <c r="F41" s="94">
        <v>0.14989072000000001</v>
      </c>
      <c r="G41" s="94">
        <v>0.20019191</v>
      </c>
      <c r="H41" s="94">
        <v>0.25965458000000002</v>
      </c>
      <c r="I41" s="94">
        <v>0.31416441000000001</v>
      </c>
      <c r="J41" s="94">
        <v>0.38201224000000006</v>
      </c>
      <c r="K41" s="94">
        <v>0.44684046999999999</v>
      </c>
      <c r="L41" s="94">
        <v>0.50859308000000003</v>
      </c>
    </row>
    <row r="42" spans="1:22" hidden="1" x14ac:dyDescent="0.25">
      <c r="A42" s="91" t="s">
        <v>191</v>
      </c>
      <c r="B42" s="94">
        <v>3.7108700000000001E-2</v>
      </c>
      <c r="C42" s="94">
        <v>5.7840200000000001E-2</v>
      </c>
      <c r="D42" s="94">
        <v>8.6693700000000012E-2</v>
      </c>
      <c r="E42" s="94">
        <v>0.118698</v>
      </c>
      <c r="F42" s="94">
        <v>0.15884899999999999</v>
      </c>
      <c r="G42" s="94">
        <v>0.205125</v>
      </c>
      <c r="H42" s="94">
        <v>0.25962499999999999</v>
      </c>
      <c r="I42" s="94">
        <v>0.31071799999999999</v>
      </c>
      <c r="J42" s="94">
        <v>0.37314599999999998</v>
      </c>
      <c r="K42" s="94">
        <v>0.42984800000000001</v>
      </c>
      <c r="L42" s="94">
        <v>0.48573099999999997</v>
      </c>
    </row>
    <row r="43" spans="1:22" hidden="1" x14ac:dyDescent="0.25"/>
    <row r="44" spans="1:22" hidden="1" x14ac:dyDescent="0.25"/>
    <row r="45" spans="1:22" hidden="1" x14ac:dyDescent="0.25"/>
    <row r="46" spans="1:22" hidden="1" x14ac:dyDescent="0.25">
      <c r="A46" s="91" t="s">
        <v>289</v>
      </c>
      <c r="B46" s="91">
        <v>56661</v>
      </c>
      <c r="C46" s="91">
        <v>98054</v>
      </c>
      <c r="D46" s="91">
        <v>155713</v>
      </c>
      <c r="E46" s="91">
        <v>217064</v>
      </c>
      <c r="F46" s="91">
        <v>294870</v>
      </c>
      <c r="G46" s="91">
        <v>383918</v>
      </c>
      <c r="H46" s="91">
        <v>482683</v>
      </c>
      <c r="I46" s="91">
        <v>561825</v>
      </c>
      <c r="J46" s="91">
        <v>655332</v>
      </c>
      <c r="K46" s="91">
        <v>723512</v>
      </c>
      <c r="L46" s="91">
        <v>778021</v>
      </c>
    </row>
    <row r="47" spans="1:22" hidden="1" x14ac:dyDescent="0.25">
      <c r="A47" s="91" t="s">
        <v>290</v>
      </c>
      <c r="B47" s="91">
        <v>1947913</v>
      </c>
      <c r="C47" s="91">
        <v>1981409</v>
      </c>
      <c r="D47" s="91">
        <v>1996090</v>
      </c>
      <c r="E47" s="91">
        <v>1999594</v>
      </c>
      <c r="F47" s="91">
        <v>1974712</v>
      </c>
      <c r="G47" s="91">
        <v>1934444</v>
      </c>
      <c r="H47" s="91">
        <v>1883089</v>
      </c>
      <c r="I47" s="91">
        <v>1816011</v>
      </c>
      <c r="J47" s="91">
        <v>1744263</v>
      </c>
      <c r="K47" s="91">
        <v>1656216</v>
      </c>
      <c r="L47" s="91">
        <v>1568525</v>
      </c>
    </row>
    <row r="48" spans="1:22" hidden="1" x14ac:dyDescent="0.25">
      <c r="A48" s="91" t="s">
        <v>291</v>
      </c>
      <c r="B48" s="94">
        <f>B46/B47</f>
        <v>2.9088054753985418E-2</v>
      </c>
      <c r="C48" s="94">
        <f t="shared" ref="C48:L48" si="0">C46/C47</f>
        <v>4.9487006468629142E-2</v>
      </c>
      <c r="D48" s="94">
        <f t="shared" si="0"/>
        <v>7.8009007609877307E-2</v>
      </c>
      <c r="E48" s="94">
        <f t="shared" si="0"/>
        <v>0.10855403646940329</v>
      </c>
      <c r="F48" s="94">
        <f t="shared" si="0"/>
        <v>0.14932304052439038</v>
      </c>
      <c r="G48" s="94">
        <f t="shared" si="0"/>
        <v>0.19846426156559716</v>
      </c>
      <c r="H48" s="94">
        <f t="shared" si="0"/>
        <v>0.25632511262080548</v>
      </c>
      <c r="I48" s="94">
        <f t="shared" si="0"/>
        <v>0.30937312604384004</v>
      </c>
      <c r="J48" s="94">
        <f t="shared" si="0"/>
        <v>0.37570710380258021</v>
      </c>
      <c r="K48" s="94">
        <f t="shared" si="0"/>
        <v>0.43684640167707595</v>
      </c>
      <c r="L48" s="94">
        <f t="shared" si="0"/>
        <v>0.49602078385744569</v>
      </c>
    </row>
  </sheetData>
  <sheetProtection algorithmName="SHA-512" hashValue="t9PF1Tyuizni5m8UWYitDLcht5soxiGg/BLm85eFnW12gU25x9GvDDe1ejpW3wztCr9jAj/PZJG1PIrIdNVBhQ==" saltValue="oDW1MzTmLJbF2jQ87gtibg==" spinCount="100000" sheet="1" scenarios="1"/>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26:V56"/>
  <sheetViews>
    <sheetView showGridLines="0" showRowColHeaders="0" zoomScale="80" zoomScaleNormal="80" workbookViewId="0"/>
  </sheetViews>
  <sheetFormatPr defaultRowHeight="15.75" x14ac:dyDescent="0.25"/>
  <cols>
    <col min="1" max="1" width="29.75" style="27" bestFit="1" customWidth="1"/>
    <col min="2" max="11" width="6" style="27" bestFit="1" customWidth="1"/>
    <col min="12" max="12" width="9.125" style="27" bestFit="1" customWidth="1"/>
    <col min="13" max="16384" width="9" style="27"/>
  </cols>
  <sheetData>
    <row r="26" spans="1:1" x14ac:dyDescent="0.25">
      <c r="A26" s="27" t="s">
        <v>342</v>
      </c>
    </row>
    <row r="27" spans="1:1" x14ac:dyDescent="0.25">
      <c r="A27" s="27" t="s">
        <v>346</v>
      </c>
    </row>
    <row r="33" spans="1:22" hidden="1" x14ac:dyDescent="0.25">
      <c r="A33" s="29" t="s">
        <v>181</v>
      </c>
      <c r="B33" s="29">
        <v>2005</v>
      </c>
      <c r="C33" s="29">
        <v>2006</v>
      </c>
      <c r="D33" s="29">
        <v>2007</v>
      </c>
      <c r="E33" s="29">
        <v>2008</v>
      </c>
      <c r="F33" s="29">
        <v>2009</v>
      </c>
      <c r="G33" s="29">
        <v>2010</v>
      </c>
      <c r="H33" s="29">
        <v>2011</v>
      </c>
      <c r="I33" s="29">
        <v>2012</v>
      </c>
      <c r="J33" s="29">
        <v>2013</v>
      </c>
      <c r="K33" s="29">
        <v>2014</v>
      </c>
      <c r="L33" s="29">
        <v>2015</v>
      </c>
    </row>
    <row r="34" spans="1:22" hidden="1" x14ac:dyDescent="0.25">
      <c r="A34" s="27" t="s">
        <v>255</v>
      </c>
      <c r="B34" s="30">
        <v>3.0055559999999999E-2</v>
      </c>
      <c r="C34" s="30">
        <v>3.4630090000000002E-2</v>
      </c>
      <c r="D34" s="30">
        <v>4.3121609999999998E-2</v>
      </c>
      <c r="E34" s="30">
        <v>4.6772370000000001E-2</v>
      </c>
      <c r="F34" s="30">
        <v>6.7555920000000005E-2</v>
      </c>
      <c r="G34" s="30">
        <v>8.3013420000000004E-2</v>
      </c>
      <c r="H34" s="30">
        <v>0.1203636</v>
      </c>
      <c r="I34" s="30">
        <v>0.11902747</v>
      </c>
      <c r="J34" s="30">
        <v>0.14984654</v>
      </c>
      <c r="K34" s="30">
        <v>0.17667896</v>
      </c>
      <c r="L34" s="30">
        <v>0.19594470999999999</v>
      </c>
      <c r="N34" s="47"/>
    </row>
    <row r="35" spans="1:22" hidden="1" x14ac:dyDescent="0.25">
      <c r="A35" s="27" t="s">
        <v>47</v>
      </c>
      <c r="B35" s="30">
        <v>0</v>
      </c>
      <c r="C35" s="30">
        <v>0</v>
      </c>
      <c r="D35" s="30">
        <v>0</v>
      </c>
      <c r="E35" s="30">
        <v>0.14175399999999999</v>
      </c>
      <c r="F35" s="30">
        <v>0.19988956000000002</v>
      </c>
      <c r="G35" s="30">
        <v>0.24</v>
      </c>
      <c r="H35" s="30">
        <v>0.30029918</v>
      </c>
      <c r="I35" s="30">
        <v>0.35589354000000001</v>
      </c>
      <c r="J35" s="30">
        <v>0.26428159000000001</v>
      </c>
      <c r="K35" s="30">
        <v>0.32537917</v>
      </c>
      <c r="L35" s="30">
        <v>0.38784948000000002</v>
      </c>
      <c r="N35" s="85"/>
    </row>
    <row r="36" spans="1:22" hidden="1" x14ac:dyDescent="0.25">
      <c r="A36" s="27" t="s">
        <v>54</v>
      </c>
      <c r="B36" s="30">
        <v>2.3994520000000002E-2</v>
      </c>
      <c r="C36" s="30">
        <v>3.2424559999999998E-2</v>
      </c>
      <c r="D36" s="30">
        <v>4.215928E-2</v>
      </c>
      <c r="E36" s="30">
        <v>7.1682590000000004E-2</v>
      </c>
      <c r="F36" s="30">
        <v>0.10109759</v>
      </c>
      <c r="G36" s="30">
        <v>0.11232436999999999</v>
      </c>
      <c r="H36" s="30">
        <v>0.15384615000000001</v>
      </c>
      <c r="I36" s="30">
        <v>0.16517772</v>
      </c>
      <c r="J36" s="30">
        <v>0.19044678000000001</v>
      </c>
      <c r="K36" s="30">
        <v>0.25245266</v>
      </c>
      <c r="L36" s="30">
        <v>0.30534252000000001</v>
      </c>
      <c r="N36" s="30"/>
    </row>
    <row r="37" spans="1:22" hidden="1" x14ac:dyDescent="0.25">
      <c r="A37" s="27" t="s">
        <v>56</v>
      </c>
      <c r="B37" s="30">
        <v>3.0001419999999997E-2</v>
      </c>
      <c r="C37" s="30">
        <v>3.4007969999999998E-2</v>
      </c>
      <c r="D37" s="30">
        <v>3.8141129999999995E-2</v>
      </c>
      <c r="E37" s="30">
        <v>4.6552030000000001E-2</v>
      </c>
      <c r="F37" s="30">
        <v>6.9189239999999999E-2</v>
      </c>
      <c r="G37" s="30">
        <v>9.0915300000000004E-2</v>
      </c>
      <c r="H37" s="30">
        <v>0.10170655999999999</v>
      </c>
      <c r="I37" s="30">
        <v>0.11575115</v>
      </c>
      <c r="J37" s="30">
        <v>0.13368945999999998</v>
      </c>
      <c r="K37" s="30">
        <v>0.14920370999999999</v>
      </c>
      <c r="L37" s="30">
        <v>0.18323607</v>
      </c>
    </row>
    <row r="38" spans="1:22" hidden="1" x14ac:dyDescent="0.25">
      <c r="A38" s="27" t="s">
        <v>339</v>
      </c>
      <c r="B38" s="30">
        <v>8.144796E-2</v>
      </c>
      <c r="C38" s="30">
        <v>9.2165899999999995E-2</v>
      </c>
      <c r="D38" s="30">
        <v>0.15165877</v>
      </c>
      <c r="E38" s="30">
        <v>0.19024389999999999</v>
      </c>
      <c r="F38" s="30">
        <v>0.25252524999999998</v>
      </c>
      <c r="G38" s="30">
        <v>0.30107527000000001</v>
      </c>
      <c r="H38" s="30">
        <v>0.40340909000000003</v>
      </c>
      <c r="I38" s="30">
        <v>0.39285713999999999</v>
      </c>
      <c r="J38" s="30">
        <v>0.38888888999999999</v>
      </c>
      <c r="K38" s="30">
        <v>0.44370861</v>
      </c>
      <c r="L38" s="30">
        <v>0.47445255000000003</v>
      </c>
    </row>
    <row r="39" spans="1:22" hidden="1" x14ac:dyDescent="0.25">
      <c r="A39" s="27" t="s">
        <v>58</v>
      </c>
      <c r="B39" s="30">
        <v>2.0875149999999999E-2</v>
      </c>
      <c r="C39" s="30">
        <v>9.7146699999999999E-3</v>
      </c>
      <c r="D39" s="30">
        <v>2.09868E-2</v>
      </c>
      <c r="E39" s="30">
        <v>4.2551659999999998E-2</v>
      </c>
      <c r="F39" s="30">
        <v>4.9328360000000002E-2</v>
      </c>
      <c r="G39" s="30">
        <v>6.4207330000000007E-2</v>
      </c>
      <c r="H39" s="30">
        <v>5.7460919999999999E-2</v>
      </c>
      <c r="I39" s="30">
        <v>7.0749010000000001E-2</v>
      </c>
      <c r="J39" s="30">
        <v>8.3909719999999993E-2</v>
      </c>
      <c r="K39" s="30">
        <v>0.15302526</v>
      </c>
      <c r="L39" s="30">
        <v>0.25455507999999999</v>
      </c>
      <c r="M39" s="84"/>
      <c r="N39" s="84"/>
      <c r="O39" s="84"/>
      <c r="P39" s="84"/>
      <c r="Q39" s="84"/>
      <c r="R39" s="84"/>
      <c r="S39" s="84"/>
      <c r="T39" s="84"/>
      <c r="U39" s="84"/>
      <c r="V39" s="84"/>
    </row>
    <row r="40" spans="1:22" hidden="1" x14ac:dyDescent="0.25">
      <c r="A40" s="27" t="s">
        <v>59</v>
      </c>
      <c r="B40" s="30">
        <v>0</v>
      </c>
      <c r="C40" s="30">
        <v>0</v>
      </c>
      <c r="D40" s="30">
        <v>3.4500500000000001E-3</v>
      </c>
      <c r="E40" s="30">
        <v>2.4225300000000002E-2</v>
      </c>
      <c r="F40" s="30">
        <v>3.8638180000000001E-2</v>
      </c>
      <c r="G40" s="30">
        <v>5.386254E-2</v>
      </c>
      <c r="H40" s="30">
        <v>7.5927400000000006E-2</v>
      </c>
      <c r="I40" s="30">
        <v>7.6044859999999992E-2</v>
      </c>
      <c r="J40" s="30">
        <v>0.13363839999999999</v>
      </c>
      <c r="K40" s="30">
        <v>0.16686157999999998</v>
      </c>
      <c r="L40" s="30">
        <v>0.21627409</v>
      </c>
    </row>
    <row r="41" spans="1:22" hidden="1" x14ac:dyDescent="0.25">
      <c r="A41" s="27" t="s">
        <v>63</v>
      </c>
      <c r="B41" s="30">
        <v>5.1189939999999996E-2</v>
      </c>
      <c r="C41" s="30">
        <v>6.0381359999999995E-2</v>
      </c>
      <c r="D41" s="30">
        <v>7.1087860000000003E-2</v>
      </c>
      <c r="E41" s="30">
        <v>7.7140170000000008E-2</v>
      </c>
      <c r="F41" s="30">
        <v>0.1020764</v>
      </c>
      <c r="G41" s="30">
        <v>0.15735794</v>
      </c>
      <c r="H41" s="30">
        <v>0.17158885000000001</v>
      </c>
      <c r="I41" s="30">
        <v>0.19038042999999999</v>
      </c>
      <c r="J41" s="30">
        <v>0.19594133999999999</v>
      </c>
      <c r="K41" s="30">
        <v>0.16852391999999999</v>
      </c>
      <c r="L41" s="30">
        <v>0.20896300000000001</v>
      </c>
      <c r="M41" s="84"/>
      <c r="N41" s="84"/>
      <c r="O41" s="84"/>
      <c r="P41" s="84"/>
      <c r="Q41" s="84"/>
      <c r="R41" s="84"/>
      <c r="S41" s="84"/>
      <c r="T41" s="84"/>
      <c r="U41" s="84"/>
      <c r="V41" s="84"/>
    </row>
    <row r="42" spans="1:22" hidden="1" x14ac:dyDescent="0.25">
      <c r="A42" s="27" t="s">
        <v>328</v>
      </c>
      <c r="B42" s="30">
        <v>2.027762E-2</v>
      </c>
      <c r="C42" s="30">
        <v>1.874373E-2</v>
      </c>
      <c r="D42" s="30">
        <v>3.1036620000000001E-2</v>
      </c>
      <c r="E42" s="30">
        <v>4.2375790000000003E-2</v>
      </c>
      <c r="F42" s="30">
        <v>8.196500000000001E-2</v>
      </c>
      <c r="G42" s="30">
        <v>0.13073388</v>
      </c>
      <c r="H42" s="30">
        <v>0.14717123000000001</v>
      </c>
      <c r="I42" s="30">
        <v>0.16747733000000001</v>
      </c>
      <c r="J42" s="30">
        <v>0.21340239</v>
      </c>
      <c r="K42" s="30">
        <v>0.23383736999999999</v>
      </c>
      <c r="L42" s="30">
        <v>0.23954883999999999</v>
      </c>
    </row>
    <row r="43" spans="1:22" hidden="1" x14ac:dyDescent="0.25">
      <c r="A43" s="27" t="s">
        <v>70</v>
      </c>
      <c r="B43" s="30">
        <v>8.2277700000000006E-3</v>
      </c>
      <c r="C43" s="30">
        <v>1.600503E-2</v>
      </c>
      <c r="D43" s="30">
        <v>1.9592729999999999E-2</v>
      </c>
      <c r="E43" s="30">
        <v>2.188886E-2</v>
      </c>
      <c r="F43" s="30">
        <v>3.1949289999999998E-2</v>
      </c>
      <c r="G43" s="30">
        <v>4.0963090000000001E-2</v>
      </c>
      <c r="H43" s="30">
        <v>0.11700488999999999</v>
      </c>
      <c r="I43" s="30">
        <v>9.8882300000000006E-2</v>
      </c>
      <c r="J43" s="30">
        <v>0.1028179</v>
      </c>
      <c r="K43" s="30">
        <v>0.18797556000000001</v>
      </c>
      <c r="L43" s="30">
        <v>0.21893025999999999</v>
      </c>
    </row>
    <row r="44" spans="1:22" hidden="1" x14ac:dyDescent="0.25">
      <c r="A44" s="27" t="s">
        <v>77</v>
      </c>
      <c r="B44" s="30">
        <v>0</v>
      </c>
      <c r="C44" s="30">
        <v>0</v>
      </c>
      <c r="D44" s="30">
        <v>0</v>
      </c>
      <c r="E44" s="30">
        <v>7.2538899999999998E-3</v>
      </c>
      <c r="F44" s="30">
        <v>1.9060900000000002E-2</v>
      </c>
      <c r="G44" s="30">
        <v>1.9685040000000001E-2</v>
      </c>
      <c r="H44" s="30">
        <v>3.732568E-2</v>
      </c>
      <c r="I44" s="30">
        <v>6.2720499999999998E-2</v>
      </c>
      <c r="J44" s="30">
        <v>7.7414209999999997E-2</v>
      </c>
      <c r="K44" s="30">
        <v>8.2583809999999994E-2</v>
      </c>
      <c r="L44" s="30">
        <v>0.10363790000000001</v>
      </c>
    </row>
    <row r="45" spans="1:22" hidden="1" x14ac:dyDescent="0.25">
      <c r="A45" s="27" t="s">
        <v>83</v>
      </c>
      <c r="B45" s="30">
        <v>0</v>
      </c>
      <c r="C45" s="30">
        <v>1.6101980000000002E-2</v>
      </c>
      <c r="D45" s="30">
        <v>2.3624599999999999E-2</v>
      </c>
      <c r="E45" s="30">
        <v>6.8649160000000001E-2</v>
      </c>
      <c r="F45" s="30">
        <v>8.6045060000000007E-2</v>
      </c>
      <c r="G45" s="30">
        <v>0.11557632</v>
      </c>
      <c r="H45" s="30">
        <v>0.13010685</v>
      </c>
      <c r="I45" s="30">
        <v>0.15914948000000001</v>
      </c>
      <c r="J45" s="30">
        <v>0.24779959000000001</v>
      </c>
      <c r="K45" s="30">
        <v>0.38867118</v>
      </c>
      <c r="L45" s="30">
        <v>0.52043905999999995</v>
      </c>
    </row>
    <row r="46" spans="1:22" hidden="1" x14ac:dyDescent="0.25">
      <c r="A46" s="27" t="s">
        <v>84</v>
      </c>
      <c r="B46" s="30">
        <v>0</v>
      </c>
      <c r="C46" s="30">
        <v>0</v>
      </c>
      <c r="D46" s="30">
        <v>0</v>
      </c>
      <c r="E46" s="30">
        <v>7.770057000000001E-2</v>
      </c>
      <c r="F46" s="30">
        <v>8.6404830000000002E-2</v>
      </c>
      <c r="G46" s="30">
        <v>9.3604649999999998E-2</v>
      </c>
      <c r="H46" s="30">
        <v>0.13060760999999999</v>
      </c>
      <c r="I46" s="30">
        <v>0.15224719</v>
      </c>
      <c r="J46" s="30">
        <v>0.15835616</v>
      </c>
      <c r="K46" s="30">
        <v>0.20551649999999999</v>
      </c>
      <c r="L46" s="30">
        <v>0.23856209</v>
      </c>
    </row>
    <row r="47" spans="1:22" hidden="1" x14ac:dyDescent="0.25">
      <c r="A47" s="27" t="s">
        <v>87</v>
      </c>
      <c r="B47" s="30">
        <v>5.4739400000000001E-3</v>
      </c>
      <c r="C47" s="30">
        <v>1.0242309999999999E-2</v>
      </c>
      <c r="D47" s="30">
        <v>2.156485E-2</v>
      </c>
      <c r="E47" s="30">
        <v>3.8392860000000001E-2</v>
      </c>
      <c r="F47" s="30">
        <v>6.6382040000000003E-2</v>
      </c>
      <c r="G47" s="30">
        <v>0.10036581</v>
      </c>
      <c r="H47" s="30">
        <v>0.13150404999999998</v>
      </c>
      <c r="I47" s="30">
        <v>0.16408335000000002</v>
      </c>
      <c r="J47" s="30">
        <v>0.19007541</v>
      </c>
      <c r="K47" s="30">
        <v>0.23457422</v>
      </c>
      <c r="L47" s="30">
        <v>0.26559724000000001</v>
      </c>
    </row>
    <row r="48" spans="1:22" hidden="1" x14ac:dyDescent="0.25">
      <c r="A48" s="27" t="s">
        <v>90</v>
      </c>
      <c r="B48" s="30">
        <v>2.6576520000000003E-2</v>
      </c>
      <c r="C48" s="30">
        <v>3.008369E-2</v>
      </c>
      <c r="D48" s="30">
        <v>3.4164260000000002E-2</v>
      </c>
      <c r="E48" s="30">
        <v>5.6184719999999994E-2</v>
      </c>
      <c r="F48" s="30">
        <v>7.3236990000000002E-2</v>
      </c>
      <c r="G48" s="30">
        <v>9.2309350000000012E-2</v>
      </c>
      <c r="H48" s="30">
        <v>9.2071340000000002E-2</v>
      </c>
      <c r="I48" s="30">
        <v>0.11990097999999999</v>
      </c>
      <c r="J48" s="30">
        <v>0.16099034000000001</v>
      </c>
      <c r="K48" s="30">
        <v>0.16019874000000001</v>
      </c>
      <c r="L48" s="30">
        <v>0.21832692000000001</v>
      </c>
    </row>
    <row r="49" spans="1:12" hidden="1" x14ac:dyDescent="0.25">
      <c r="A49" s="27" t="s">
        <v>91</v>
      </c>
      <c r="B49" s="30">
        <v>1.1650489999999999E-2</v>
      </c>
      <c r="C49" s="30">
        <v>1.2367490000000002E-2</v>
      </c>
      <c r="D49" s="30">
        <v>1.334201E-2</v>
      </c>
      <c r="E49" s="30">
        <v>2.939394E-2</v>
      </c>
      <c r="F49" s="30">
        <v>3.4285709999999997E-2</v>
      </c>
      <c r="G49" s="30">
        <v>4.917142E-2</v>
      </c>
      <c r="H49" s="30">
        <v>6.7920590000000003E-2</v>
      </c>
      <c r="I49" s="30">
        <v>9.375E-2</v>
      </c>
      <c r="J49" s="30">
        <v>0.11301822</v>
      </c>
      <c r="K49" s="30">
        <v>0.10198812</v>
      </c>
      <c r="L49" s="30">
        <v>0.15331455999999999</v>
      </c>
    </row>
    <row r="50" spans="1:12" hidden="1" x14ac:dyDescent="0.25">
      <c r="A50" s="27" t="s">
        <v>110</v>
      </c>
      <c r="B50" s="30">
        <v>0</v>
      </c>
      <c r="C50" s="30">
        <v>0</v>
      </c>
      <c r="D50" s="30">
        <v>1.9429780000000001E-2</v>
      </c>
      <c r="E50" s="30">
        <v>3.9322320000000001E-2</v>
      </c>
      <c r="F50" s="30">
        <v>5.560201E-2</v>
      </c>
      <c r="G50" s="30">
        <v>6.6680820000000002E-2</v>
      </c>
      <c r="H50" s="30">
        <v>0.12396694</v>
      </c>
      <c r="I50" s="30">
        <v>9.6153849999999999E-2</v>
      </c>
      <c r="J50" s="30">
        <v>8.8462440000000003E-2</v>
      </c>
      <c r="K50" s="30">
        <v>9.9461049999999995E-2</v>
      </c>
      <c r="L50" s="30">
        <v>0.1007772</v>
      </c>
    </row>
    <row r="51" spans="1:12" hidden="1" x14ac:dyDescent="0.25">
      <c r="A51" s="27" t="s">
        <v>115</v>
      </c>
      <c r="B51" s="30">
        <v>1.545406E-2</v>
      </c>
      <c r="C51" s="30">
        <v>1.86412E-2</v>
      </c>
      <c r="D51" s="30">
        <v>4.4946440000000004E-2</v>
      </c>
      <c r="E51" s="30">
        <v>7.2021940000000007E-2</v>
      </c>
      <c r="F51" s="30">
        <v>9.4393189999999988E-2</v>
      </c>
      <c r="G51" s="30">
        <v>0.11015273</v>
      </c>
      <c r="H51" s="30">
        <v>0.1398353</v>
      </c>
      <c r="I51" s="30">
        <v>0.16067226999999998</v>
      </c>
      <c r="J51" s="30">
        <v>0.17450074000000002</v>
      </c>
      <c r="K51" s="30">
        <v>0.20131422000000002</v>
      </c>
      <c r="L51" s="30">
        <v>0.22609655000000001</v>
      </c>
    </row>
    <row r="52" spans="1:12" hidden="1" x14ac:dyDescent="0.25">
      <c r="A52" s="27" t="s">
        <v>117</v>
      </c>
      <c r="B52" s="30">
        <v>5.5147100000000008E-3</v>
      </c>
      <c r="C52" s="30">
        <v>5.2493399999999999E-3</v>
      </c>
      <c r="D52" s="30">
        <v>5.0547600000000002E-3</v>
      </c>
      <c r="E52" s="30">
        <v>9.7879300000000002E-3</v>
      </c>
      <c r="F52" s="30">
        <v>9.5693799999999989E-3</v>
      </c>
      <c r="G52" s="30">
        <v>2.0392160000000003E-2</v>
      </c>
      <c r="H52" s="30">
        <v>0</v>
      </c>
      <c r="I52" s="30">
        <v>0</v>
      </c>
      <c r="J52" s="30">
        <v>7.7042799999999995E-2</v>
      </c>
      <c r="K52" s="30">
        <v>9.9447510000000003E-2</v>
      </c>
      <c r="L52" s="30">
        <v>0.12519935999999998</v>
      </c>
    </row>
    <row r="53" spans="1:12" hidden="1" x14ac:dyDescent="0.25">
      <c r="A53" s="27" t="s">
        <v>128</v>
      </c>
      <c r="B53" s="30">
        <v>2.1978000000000002E-3</v>
      </c>
      <c r="C53" s="30">
        <v>1.3337120000000001E-2</v>
      </c>
      <c r="D53" s="30">
        <v>1.9318970000000001E-2</v>
      </c>
      <c r="E53" s="30">
        <v>1.6921169999999999E-2</v>
      </c>
      <c r="F53" s="30">
        <v>3.5664920000000003E-2</v>
      </c>
      <c r="G53" s="30">
        <v>4.831266E-2</v>
      </c>
      <c r="H53" s="30">
        <v>7.3242760000000004E-2</v>
      </c>
      <c r="I53" s="30">
        <v>0.10145587</v>
      </c>
      <c r="J53" s="30">
        <v>8.6738689999999993E-2</v>
      </c>
      <c r="K53" s="30">
        <v>0.10667102000000001</v>
      </c>
      <c r="L53" s="30">
        <v>0.15582221000000002</v>
      </c>
    </row>
    <row r="54" spans="1:12" hidden="1" x14ac:dyDescent="0.25">
      <c r="A54" s="27" t="s">
        <v>144</v>
      </c>
      <c r="B54" s="30">
        <v>7.1982000000000004E-2</v>
      </c>
      <c r="C54" s="30">
        <v>7.8873239999999997E-2</v>
      </c>
      <c r="D54" s="30">
        <v>8.6021509999999995E-2</v>
      </c>
      <c r="E54" s="30">
        <v>0.12648392</v>
      </c>
      <c r="F54" s="30">
        <v>0.16832733</v>
      </c>
      <c r="G54" s="30">
        <v>0.17158401000000001</v>
      </c>
      <c r="H54" s="30">
        <v>0.17254742000000001</v>
      </c>
      <c r="I54" s="30">
        <v>0.17656597999999998</v>
      </c>
      <c r="J54" s="30">
        <v>0.16833708000000003</v>
      </c>
      <c r="K54" s="30">
        <v>0.20193894000000001</v>
      </c>
      <c r="L54" s="30">
        <v>0.2478525</v>
      </c>
    </row>
    <row r="55" spans="1:12" hidden="1" x14ac:dyDescent="0.25">
      <c r="A55" s="27" t="s">
        <v>146</v>
      </c>
      <c r="B55" s="30">
        <v>7.5431000000000005E-3</v>
      </c>
      <c r="C55" s="30">
        <v>1.5705130000000001E-2</v>
      </c>
      <c r="D55" s="30">
        <v>2.011075E-2</v>
      </c>
      <c r="E55" s="30">
        <v>3.6748929999999999E-2</v>
      </c>
      <c r="F55" s="30">
        <v>6.262231E-2</v>
      </c>
      <c r="G55" s="30">
        <v>9.6380090000000002E-2</v>
      </c>
      <c r="H55" s="30">
        <v>0.11487069</v>
      </c>
      <c r="I55" s="30">
        <v>9.6822029999999989E-2</v>
      </c>
      <c r="J55" s="30">
        <v>7.9627710000000004E-2</v>
      </c>
      <c r="K55" s="30">
        <v>8.1576140000000005E-2</v>
      </c>
      <c r="L55" s="30">
        <v>0.13083049000000002</v>
      </c>
    </row>
    <row r="56" spans="1:12" hidden="1" x14ac:dyDescent="0.25">
      <c r="A56" s="27" t="s">
        <v>160</v>
      </c>
      <c r="B56" s="30">
        <v>0</v>
      </c>
      <c r="C56" s="30">
        <v>0</v>
      </c>
      <c r="D56" s="30">
        <v>3.172341E-2</v>
      </c>
      <c r="E56" s="30">
        <v>5.0514919999999998E-2</v>
      </c>
      <c r="F56" s="30">
        <v>7.8157069999999995E-2</v>
      </c>
      <c r="G56" s="30">
        <v>0.10534079</v>
      </c>
      <c r="H56" s="30">
        <v>0.14789599</v>
      </c>
      <c r="I56" s="30">
        <v>0.18167648</v>
      </c>
      <c r="J56" s="30">
        <v>0.21829368999999998</v>
      </c>
      <c r="K56" s="30">
        <v>0.28071035999999999</v>
      </c>
      <c r="L56" s="30">
        <v>0.33812471999999999</v>
      </c>
    </row>
  </sheetData>
  <sheetProtection algorithmName="SHA-512" hashValue="BUFysKpt2YDEzqPYz3xVTAcs1JVfkDpBYSVcaz9Rz/PPCQQakDWGCQWsQ9apPAzzVkn9iR8CL2cQ4V0c8x99hg==" saltValue="fA6YdZgfP41bqA0Ghvykvg==" spinCount="100000" sheet="1" scenarios="1"/>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1"/>
  <dimension ref="A1:Q85"/>
  <sheetViews>
    <sheetView showGridLines="0" showRowColHeaders="0" zoomScale="80" zoomScaleNormal="80" workbookViewId="0"/>
  </sheetViews>
  <sheetFormatPr defaultRowHeight="15.75" x14ac:dyDescent="0.25"/>
  <cols>
    <col min="1" max="16384" width="9" style="1"/>
  </cols>
  <sheetData>
    <row r="1" spans="14:17" x14ac:dyDescent="0.25">
      <c r="N1" s="207" t="s">
        <v>232</v>
      </c>
      <c r="O1" s="207"/>
      <c r="P1" s="207"/>
      <c r="Q1" s="207"/>
    </row>
    <row r="2" spans="14:17" x14ac:dyDescent="0.25">
      <c r="N2" s="207"/>
      <c r="O2" s="207"/>
      <c r="P2" s="207"/>
      <c r="Q2" s="207"/>
    </row>
    <row r="3" spans="14:17" x14ac:dyDescent="0.25">
      <c r="N3" s="207"/>
      <c r="O3" s="207"/>
      <c r="P3" s="207"/>
      <c r="Q3" s="207"/>
    </row>
    <row r="4" spans="14:17" x14ac:dyDescent="0.25">
      <c r="N4" s="207"/>
      <c r="O4" s="207"/>
      <c r="P4" s="207"/>
      <c r="Q4" s="207"/>
    </row>
    <row r="5" spans="14:17" x14ac:dyDescent="0.25">
      <c r="N5" s="207"/>
      <c r="O5" s="207"/>
      <c r="P5" s="207"/>
      <c r="Q5" s="207"/>
    </row>
    <row r="6" spans="14:17" x14ac:dyDescent="0.25">
      <c r="N6" s="207"/>
      <c r="O6" s="207"/>
      <c r="P6" s="207"/>
      <c r="Q6" s="207"/>
    </row>
    <row r="7" spans="14:17" x14ac:dyDescent="0.25">
      <c r="N7" s="207"/>
      <c r="O7" s="207"/>
      <c r="P7" s="207"/>
      <c r="Q7" s="207"/>
    </row>
    <row r="8" spans="14:17" x14ac:dyDescent="0.25">
      <c r="N8" s="207"/>
      <c r="O8" s="207"/>
      <c r="P8" s="207"/>
      <c r="Q8" s="207"/>
    </row>
    <row r="9" spans="14:17" x14ac:dyDescent="0.25">
      <c r="N9" s="207"/>
      <c r="O9" s="207"/>
      <c r="P9" s="207"/>
      <c r="Q9" s="207"/>
    </row>
    <row r="10" spans="14:17" x14ac:dyDescent="0.25">
      <c r="N10" s="207"/>
      <c r="O10" s="207"/>
      <c r="P10" s="207"/>
      <c r="Q10" s="207"/>
    </row>
    <row r="11" spans="14:17" x14ac:dyDescent="0.25">
      <c r="N11" s="207"/>
      <c r="O11" s="207"/>
      <c r="P11" s="207"/>
      <c r="Q11" s="207"/>
    </row>
    <row r="12" spans="14:17" x14ac:dyDescent="0.25">
      <c r="N12" s="207"/>
      <c r="O12" s="207"/>
      <c r="P12" s="207"/>
      <c r="Q12" s="207"/>
    </row>
    <row r="13" spans="14:17" x14ac:dyDescent="0.25">
      <c r="N13" s="207"/>
      <c r="O13" s="207"/>
      <c r="P13" s="207"/>
      <c r="Q13" s="207"/>
    </row>
    <row r="14" spans="14:17" x14ac:dyDescent="0.25">
      <c r="N14" s="207"/>
      <c r="O14" s="207"/>
      <c r="P14" s="207"/>
      <c r="Q14" s="207"/>
    </row>
    <row r="15" spans="14:17" x14ac:dyDescent="0.25">
      <c r="N15" s="207"/>
      <c r="O15" s="207"/>
      <c r="P15" s="207"/>
      <c r="Q15" s="207"/>
    </row>
    <row r="16" spans="14:17" x14ac:dyDescent="0.25">
      <c r="N16" s="207"/>
      <c r="O16" s="207"/>
      <c r="P16" s="207"/>
      <c r="Q16" s="207"/>
    </row>
    <row r="17" spans="1:17" x14ac:dyDescent="0.25">
      <c r="N17" s="207"/>
      <c r="O17" s="207"/>
      <c r="P17" s="207"/>
      <c r="Q17" s="207"/>
    </row>
    <row r="18" spans="1:17" x14ac:dyDescent="0.25">
      <c r="N18" s="207"/>
      <c r="O18" s="207"/>
      <c r="P18" s="207"/>
      <c r="Q18" s="207"/>
    </row>
    <row r="19" spans="1:17" x14ac:dyDescent="0.25">
      <c r="N19" s="207"/>
      <c r="O19" s="207"/>
      <c r="P19" s="207"/>
      <c r="Q19" s="207"/>
    </row>
    <row r="20" spans="1:17" x14ac:dyDescent="0.25">
      <c r="N20" s="207"/>
      <c r="O20" s="207"/>
      <c r="P20" s="207"/>
      <c r="Q20" s="207"/>
    </row>
    <row r="21" spans="1:17" x14ac:dyDescent="0.25">
      <c r="N21" s="207"/>
      <c r="O21" s="207"/>
      <c r="P21" s="207"/>
      <c r="Q21" s="207"/>
    </row>
    <row r="22" spans="1:17" x14ac:dyDescent="0.25">
      <c r="N22" s="207"/>
      <c r="O22" s="207"/>
      <c r="P22" s="207"/>
      <c r="Q22" s="207"/>
    </row>
    <row r="23" spans="1:17" x14ac:dyDescent="0.25">
      <c r="N23" s="207"/>
      <c r="O23" s="207"/>
      <c r="P23" s="207"/>
      <c r="Q23" s="207"/>
    </row>
    <row r="24" spans="1:17" x14ac:dyDescent="0.25">
      <c r="N24" s="207"/>
      <c r="O24" s="207"/>
      <c r="P24" s="207"/>
      <c r="Q24" s="207"/>
    </row>
    <row r="25" spans="1:17" x14ac:dyDescent="0.25">
      <c r="N25" s="207"/>
      <c r="O25" s="207"/>
      <c r="P25" s="207"/>
      <c r="Q25" s="207"/>
    </row>
    <row r="26" spans="1:17" x14ac:dyDescent="0.25">
      <c r="N26" s="207"/>
      <c r="O26" s="207"/>
      <c r="P26" s="207"/>
      <c r="Q26" s="207"/>
    </row>
    <row r="27" spans="1:17" x14ac:dyDescent="0.25">
      <c r="N27" s="207"/>
      <c r="O27" s="207"/>
      <c r="P27" s="207"/>
      <c r="Q27" s="207"/>
    </row>
    <row r="28" spans="1:17" x14ac:dyDescent="0.25">
      <c r="N28" s="207"/>
      <c r="O28" s="207"/>
      <c r="P28" s="207"/>
      <c r="Q28" s="207"/>
    </row>
    <row r="29" spans="1:17" x14ac:dyDescent="0.25">
      <c r="N29" s="207"/>
      <c r="O29" s="207"/>
      <c r="P29" s="207"/>
      <c r="Q29" s="207"/>
    </row>
    <row r="30" spans="1:17" x14ac:dyDescent="0.25">
      <c r="A30" s="1" t="s">
        <v>205</v>
      </c>
    </row>
    <row r="32" spans="1:17" hidden="1" x14ac:dyDescent="0.25"/>
    <row r="33" spans="1:7" hidden="1" x14ac:dyDescent="0.25"/>
    <row r="34" spans="1:7" hidden="1" x14ac:dyDescent="0.25">
      <c r="B34" s="1" t="s">
        <v>181</v>
      </c>
      <c r="C34" s="1" t="s">
        <v>192</v>
      </c>
      <c r="F34" s="1" t="s">
        <v>181</v>
      </c>
      <c r="G34" s="1" t="s">
        <v>192</v>
      </c>
    </row>
    <row r="35" spans="1:7" hidden="1" x14ac:dyDescent="0.25">
      <c r="A35" s="1">
        <v>2000</v>
      </c>
      <c r="B35" s="9">
        <f>F35/100</f>
        <v>7.8709399999999999E-3</v>
      </c>
      <c r="C35" s="9">
        <f>G35/100</f>
        <v>4.98351E-3</v>
      </c>
      <c r="D35" s="9"/>
      <c r="F35" s="10">
        <v>0.78709399999999996</v>
      </c>
      <c r="G35" s="10">
        <v>0.49835099999999999</v>
      </c>
    </row>
    <row r="36" spans="1:7" hidden="1" x14ac:dyDescent="0.25">
      <c r="A36" s="1">
        <v>2001</v>
      </c>
      <c r="B36" s="9">
        <f t="shared" ref="B36:C49" si="0">F36/100</f>
        <v>1.26502E-2</v>
      </c>
      <c r="C36" s="9">
        <f t="shared" si="0"/>
        <v>6.5445399999999997E-3</v>
      </c>
      <c r="D36" s="9"/>
      <c r="F36" s="11">
        <v>1.26502</v>
      </c>
      <c r="G36" s="11">
        <v>0.65445399999999998</v>
      </c>
    </row>
    <row r="37" spans="1:7" hidden="1" x14ac:dyDescent="0.25">
      <c r="A37" s="1">
        <v>2002</v>
      </c>
      <c r="B37" s="9">
        <f t="shared" si="0"/>
        <v>1.6792600000000001E-2</v>
      </c>
      <c r="C37" s="9">
        <f t="shared" si="0"/>
        <v>8.5050999999999998E-3</v>
      </c>
      <c r="D37" s="9"/>
      <c r="F37" s="11">
        <v>1.67926</v>
      </c>
      <c r="G37" s="11">
        <v>0.85050999999999999</v>
      </c>
    </row>
    <row r="38" spans="1:7" hidden="1" x14ac:dyDescent="0.25">
      <c r="A38" s="1">
        <v>2003</v>
      </c>
      <c r="B38" s="9">
        <f t="shared" si="0"/>
        <v>2.15792E-2</v>
      </c>
      <c r="C38" s="9">
        <f t="shared" si="0"/>
        <v>1.2459100000000001E-2</v>
      </c>
      <c r="D38" s="9"/>
      <c r="F38" s="11">
        <v>2.1579199999999998</v>
      </c>
      <c r="G38" s="11">
        <v>1.2459100000000001</v>
      </c>
    </row>
    <row r="39" spans="1:7" hidden="1" x14ac:dyDescent="0.25">
      <c r="A39" s="1">
        <v>2004</v>
      </c>
      <c r="B39" s="9">
        <f t="shared" si="0"/>
        <v>2.2215099999999998E-2</v>
      </c>
      <c r="C39" s="9">
        <f t="shared" si="0"/>
        <v>2.4623599999999999E-2</v>
      </c>
      <c r="D39" s="9"/>
      <c r="F39" s="11">
        <v>2.2215099999999999</v>
      </c>
      <c r="G39" s="11">
        <v>2.4623599999999999</v>
      </c>
    </row>
    <row r="40" spans="1:7" hidden="1" x14ac:dyDescent="0.25">
      <c r="A40" s="1">
        <v>2005</v>
      </c>
      <c r="B40" s="9">
        <f t="shared" si="0"/>
        <v>3.3206899999999998E-2</v>
      </c>
      <c r="C40" s="9">
        <f t="shared" si="0"/>
        <v>4.1401500000000001E-2</v>
      </c>
      <c r="D40" s="9"/>
      <c r="F40" s="11">
        <v>3.3206899999999999</v>
      </c>
      <c r="G40" s="11">
        <v>4.1401500000000002</v>
      </c>
    </row>
    <row r="41" spans="1:7" hidden="1" x14ac:dyDescent="0.25">
      <c r="A41" s="1">
        <v>2006</v>
      </c>
      <c r="B41" s="9">
        <f t="shared" si="0"/>
        <v>5.1499400000000001E-2</v>
      </c>
      <c r="C41" s="9">
        <f t="shared" si="0"/>
        <v>6.5008999999999997E-2</v>
      </c>
      <c r="D41" s="9"/>
      <c r="F41" s="11">
        <v>5.14994</v>
      </c>
      <c r="G41" s="11">
        <v>6.5008999999999997</v>
      </c>
    </row>
    <row r="42" spans="1:7" hidden="1" x14ac:dyDescent="0.25">
      <c r="A42" s="1">
        <v>2007</v>
      </c>
      <c r="B42" s="9">
        <f t="shared" si="0"/>
        <v>7.3849700000000004E-2</v>
      </c>
      <c r="C42" s="9">
        <f t="shared" si="0"/>
        <v>9.4857700000000003E-2</v>
      </c>
      <c r="D42" s="9"/>
      <c r="F42" s="11">
        <v>7.38497</v>
      </c>
      <c r="G42" s="11">
        <v>9.4857700000000005</v>
      </c>
    </row>
    <row r="43" spans="1:7" hidden="1" x14ac:dyDescent="0.25">
      <c r="A43" s="1">
        <v>2008</v>
      </c>
      <c r="B43" s="9">
        <f t="shared" si="0"/>
        <v>7.7947900000000001E-2</v>
      </c>
      <c r="C43" s="9">
        <f t="shared" si="0"/>
        <v>0.12509100000000001</v>
      </c>
      <c r="D43" s="9"/>
      <c r="F43" s="11">
        <v>7.7947899999999999</v>
      </c>
      <c r="G43" s="11">
        <v>12.5091</v>
      </c>
    </row>
    <row r="44" spans="1:7" hidden="1" x14ac:dyDescent="0.25">
      <c r="A44" s="1">
        <v>2009</v>
      </c>
      <c r="B44" s="9">
        <f t="shared" si="0"/>
        <v>0.11164500000000001</v>
      </c>
      <c r="C44" s="9">
        <f t="shared" si="0"/>
        <v>0.15756800000000001</v>
      </c>
      <c r="D44" s="9"/>
      <c r="F44" s="11">
        <v>11.1645</v>
      </c>
      <c r="G44" s="11">
        <v>15.7568</v>
      </c>
    </row>
    <row r="45" spans="1:7" hidden="1" x14ac:dyDescent="0.25">
      <c r="A45" s="1">
        <v>2010</v>
      </c>
      <c r="B45" s="9">
        <f t="shared" si="0"/>
        <v>0.14176</v>
      </c>
      <c r="C45" s="9">
        <f t="shared" si="0"/>
        <v>0.197881</v>
      </c>
      <c r="D45" s="9"/>
      <c r="F45" s="11">
        <v>14.176</v>
      </c>
      <c r="G45" s="11">
        <v>19.7881</v>
      </c>
    </row>
    <row r="46" spans="1:7" hidden="1" x14ac:dyDescent="0.25">
      <c r="A46" s="1">
        <v>2011</v>
      </c>
      <c r="B46" s="9">
        <f t="shared" si="0"/>
        <v>0.18745100000000001</v>
      </c>
      <c r="C46" s="9">
        <f t="shared" si="0"/>
        <v>0.250865</v>
      </c>
      <c r="D46" s="9"/>
      <c r="F46" s="11">
        <v>18.745100000000001</v>
      </c>
      <c r="G46" s="11">
        <v>25.086500000000001</v>
      </c>
    </row>
    <row r="47" spans="1:7" hidden="1" x14ac:dyDescent="0.25">
      <c r="A47" s="1">
        <v>2012</v>
      </c>
      <c r="B47" s="9">
        <f t="shared" si="0"/>
        <v>0.23161500000000002</v>
      </c>
      <c r="C47" s="9">
        <f t="shared" si="0"/>
        <v>0.30646600000000002</v>
      </c>
      <c r="D47" s="9"/>
      <c r="F47" s="11">
        <v>23.1615</v>
      </c>
      <c r="G47" s="11">
        <v>30.646599999999999</v>
      </c>
    </row>
    <row r="48" spans="1:7" hidden="1" x14ac:dyDescent="0.25">
      <c r="A48" s="1">
        <v>2013</v>
      </c>
      <c r="B48" s="9">
        <f t="shared" si="0"/>
        <v>0.271171</v>
      </c>
      <c r="C48" s="9">
        <f t="shared" si="0"/>
        <v>0.35449399999999998</v>
      </c>
      <c r="D48" s="9"/>
      <c r="F48" s="11">
        <v>27.117100000000001</v>
      </c>
      <c r="G48" s="11">
        <v>35.449399999999997</v>
      </c>
    </row>
    <row r="49" spans="1:7" hidden="1" x14ac:dyDescent="0.25">
      <c r="A49" s="1">
        <v>2014</v>
      </c>
      <c r="B49" s="9">
        <f t="shared" si="0"/>
        <v>0.30882599999999999</v>
      </c>
      <c r="C49" s="9">
        <f t="shared" si="0"/>
        <v>0.40392699999999998</v>
      </c>
      <c r="D49" s="9"/>
      <c r="F49" s="12">
        <v>30.8826</v>
      </c>
      <c r="G49" s="12">
        <v>40.392699999999998</v>
      </c>
    </row>
    <row r="50" spans="1:7" hidden="1" x14ac:dyDescent="0.25"/>
    <row r="51" spans="1:7" hidden="1" x14ac:dyDescent="0.25">
      <c r="A51" s="1" t="s">
        <v>193</v>
      </c>
    </row>
    <row r="52" spans="1:7" hidden="1" x14ac:dyDescent="0.25">
      <c r="B52" s="1" t="s">
        <v>181</v>
      </c>
      <c r="C52" s="1" t="s">
        <v>192</v>
      </c>
      <c r="D52" s="1" t="s">
        <v>181</v>
      </c>
      <c r="E52" s="1" t="s">
        <v>192</v>
      </c>
    </row>
    <row r="53" spans="1:7" hidden="1" x14ac:dyDescent="0.25">
      <c r="A53" s="1">
        <v>2000</v>
      </c>
      <c r="B53" s="13">
        <f>B35-D53</f>
        <v>7.7353000000000057E-4</v>
      </c>
      <c r="C53" s="13">
        <f>C35-E53</f>
        <v>3.9739000000000007E-4</v>
      </c>
      <c r="D53" s="1">
        <v>7.0974099999999993E-3</v>
      </c>
      <c r="E53" s="1">
        <v>4.58612E-3</v>
      </c>
      <c r="F53" s="10">
        <v>0.70974099999999996</v>
      </c>
      <c r="G53" s="10">
        <v>0.45861200000000002</v>
      </c>
    </row>
    <row r="54" spans="1:7" hidden="1" x14ac:dyDescent="0.25">
      <c r="A54" s="1">
        <v>2001</v>
      </c>
      <c r="B54" s="13">
        <f t="shared" ref="B54:C67" si="1">B36-D54</f>
        <v>1.1689999999999999E-3</v>
      </c>
      <c r="C54" s="13">
        <f t="shared" si="1"/>
        <v>5.0003000000000027E-4</v>
      </c>
      <c r="D54" s="1">
        <v>1.14812E-2</v>
      </c>
      <c r="E54" s="1">
        <v>6.0445099999999995E-3</v>
      </c>
      <c r="F54" s="11">
        <v>1.14812</v>
      </c>
      <c r="G54" s="11">
        <v>0.60445099999999996</v>
      </c>
    </row>
    <row r="55" spans="1:7" hidden="1" x14ac:dyDescent="0.25">
      <c r="A55" s="1">
        <v>2002</v>
      </c>
      <c r="B55" s="13">
        <f t="shared" si="1"/>
        <v>1.5466000000000021E-3</v>
      </c>
      <c r="C55" s="13">
        <f t="shared" si="1"/>
        <v>6.230999999999997E-4</v>
      </c>
      <c r="D55" s="1">
        <v>1.5245999999999999E-2</v>
      </c>
      <c r="E55" s="1">
        <v>7.8820000000000001E-3</v>
      </c>
      <c r="F55" s="11">
        <v>1.5246</v>
      </c>
      <c r="G55" s="11">
        <v>0.78820000000000001</v>
      </c>
    </row>
    <row r="56" spans="1:7" hidden="1" x14ac:dyDescent="0.25">
      <c r="A56" s="1">
        <v>2003</v>
      </c>
      <c r="B56" s="13">
        <f t="shared" si="1"/>
        <v>1.8631999999999989E-3</v>
      </c>
      <c r="C56" s="13">
        <f t="shared" si="1"/>
        <v>8.8219999999999965E-4</v>
      </c>
      <c r="D56" s="1">
        <v>1.9716000000000001E-2</v>
      </c>
      <c r="E56" s="1">
        <v>1.1576900000000001E-2</v>
      </c>
      <c r="F56" s="11">
        <v>1.9716</v>
      </c>
      <c r="G56" s="11">
        <v>1.1576900000000001</v>
      </c>
    </row>
    <row r="57" spans="1:7" hidden="1" x14ac:dyDescent="0.25">
      <c r="A57" s="1">
        <v>2004</v>
      </c>
      <c r="B57" s="13">
        <f t="shared" si="1"/>
        <v>1.7829000000000005E-3</v>
      </c>
      <c r="C57" s="13">
        <f t="shared" si="1"/>
        <v>1.7035000000000002E-3</v>
      </c>
      <c r="D57" s="1">
        <v>2.0432199999999998E-2</v>
      </c>
      <c r="E57" s="1">
        <v>2.2920099999999999E-2</v>
      </c>
      <c r="F57" s="11">
        <v>2.0432199999999998</v>
      </c>
      <c r="G57" s="11">
        <v>2.2920099999999999</v>
      </c>
    </row>
    <row r="58" spans="1:7" hidden="1" x14ac:dyDescent="0.25">
      <c r="A58" s="1">
        <v>2005</v>
      </c>
      <c r="B58" s="13">
        <f t="shared" si="1"/>
        <v>2.7134999999999972E-3</v>
      </c>
      <c r="C58" s="13">
        <f t="shared" si="1"/>
        <v>2.8520000000000004E-3</v>
      </c>
      <c r="D58" s="1">
        <v>3.04934E-2</v>
      </c>
      <c r="E58" s="1">
        <v>3.85495E-2</v>
      </c>
      <c r="F58" s="11">
        <v>3.0493399999999999</v>
      </c>
      <c r="G58" s="11">
        <v>3.8549500000000001</v>
      </c>
    </row>
    <row r="59" spans="1:7" hidden="1" x14ac:dyDescent="0.25">
      <c r="A59" s="1">
        <v>2006</v>
      </c>
      <c r="B59" s="13">
        <f t="shared" si="1"/>
        <v>4.1664000000000007E-3</v>
      </c>
      <c r="C59" s="13">
        <f t="shared" si="1"/>
        <v>4.4145999999999908E-3</v>
      </c>
      <c r="D59" s="1">
        <v>4.7333E-2</v>
      </c>
      <c r="E59" s="1">
        <v>6.0594400000000007E-2</v>
      </c>
      <c r="F59" s="11">
        <v>4.7332999999999998</v>
      </c>
      <c r="G59" s="11">
        <v>6.0594400000000004</v>
      </c>
    </row>
    <row r="60" spans="1:7" hidden="1" x14ac:dyDescent="0.25">
      <c r="A60" s="1">
        <v>2007</v>
      </c>
      <c r="B60" s="13">
        <f t="shared" si="1"/>
        <v>5.8293999999999985E-3</v>
      </c>
      <c r="C60" s="13">
        <f t="shared" si="1"/>
        <v>6.261600000000006E-3</v>
      </c>
      <c r="D60" s="1">
        <v>6.8020300000000006E-2</v>
      </c>
      <c r="E60" s="1">
        <v>8.8596099999999997E-2</v>
      </c>
      <c r="F60" s="11">
        <v>6.8020300000000002</v>
      </c>
      <c r="G60" s="11">
        <v>8.85961</v>
      </c>
    </row>
    <row r="61" spans="1:7" hidden="1" x14ac:dyDescent="0.25">
      <c r="A61" s="1">
        <v>2008</v>
      </c>
      <c r="B61" s="13">
        <f t="shared" si="1"/>
        <v>5.8380999999999988E-3</v>
      </c>
      <c r="C61" s="13">
        <f t="shared" si="1"/>
        <v>8.3150000000000029E-3</v>
      </c>
      <c r="D61" s="1">
        <v>7.2109800000000002E-2</v>
      </c>
      <c r="E61" s="1">
        <v>0.116776</v>
      </c>
      <c r="F61" s="11">
        <v>7.2109800000000002</v>
      </c>
      <c r="G61" s="11">
        <v>11.6776</v>
      </c>
    </row>
    <row r="62" spans="1:7" hidden="1" x14ac:dyDescent="0.25">
      <c r="A62" s="1">
        <v>2009</v>
      </c>
      <c r="B62" s="13">
        <f t="shared" si="1"/>
        <v>8.3190000000000208E-3</v>
      </c>
      <c r="C62" s="13">
        <f t="shared" si="1"/>
        <v>1.0492000000000029E-2</v>
      </c>
      <c r="D62" s="1">
        <v>0.10332599999999999</v>
      </c>
      <c r="E62" s="1">
        <v>0.14707599999999998</v>
      </c>
      <c r="F62" s="11">
        <v>10.332599999999999</v>
      </c>
      <c r="G62" s="11">
        <v>14.707599999999999</v>
      </c>
    </row>
    <row r="63" spans="1:7" hidden="1" x14ac:dyDescent="0.25">
      <c r="A63" s="1">
        <v>2010</v>
      </c>
      <c r="B63" s="13">
        <f t="shared" si="1"/>
        <v>1.0335999999999984E-2</v>
      </c>
      <c r="C63" s="13">
        <f t="shared" si="1"/>
        <v>1.2976999999999989E-2</v>
      </c>
      <c r="D63" s="1">
        <v>0.13142400000000001</v>
      </c>
      <c r="E63" s="1">
        <v>0.18490400000000001</v>
      </c>
      <c r="F63" s="11">
        <v>13.1424</v>
      </c>
      <c r="G63" s="11">
        <v>18.490400000000001</v>
      </c>
    </row>
    <row r="64" spans="1:7" hidden="1" x14ac:dyDescent="0.25">
      <c r="A64" s="1">
        <v>2011</v>
      </c>
      <c r="B64" s="13">
        <f t="shared" si="1"/>
        <v>1.3898999999999995E-2</v>
      </c>
      <c r="C64" s="13">
        <f t="shared" si="1"/>
        <v>1.6594999999999999E-2</v>
      </c>
      <c r="D64" s="1">
        <v>0.17355200000000001</v>
      </c>
      <c r="E64" s="1">
        <v>0.23427000000000001</v>
      </c>
      <c r="F64" s="11">
        <v>17.3552</v>
      </c>
      <c r="G64" s="11">
        <v>23.427</v>
      </c>
    </row>
    <row r="65" spans="1:7" hidden="1" x14ac:dyDescent="0.25">
      <c r="A65" s="1">
        <v>2012</v>
      </c>
      <c r="B65" s="13">
        <f t="shared" si="1"/>
        <v>1.6361999999999988E-2</v>
      </c>
      <c r="C65" s="13">
        <f t="shared" si="1"/>
        <v>2.0545000000000035E-2</v>
      </c>
      <c r="D65" s="1">
        <v>0.21525300000000003</v>
      </c>
      <c r="E65" s="1">
        <v>0.28592099999999998</v>
      </c>
      <c r="F65" s="11">
        <v>21.525300000000001</v>
      </c>
      <c r="G65" s="11">
        <v>28.592099999999999</v>
      </c>
    </row>
    <row r="66" spans="1:7" hidden="1" x14ac:dyDescent="0.25">
      <c r="A66" s="1">
        <v>2013</v>
      </c>
      <c r="B66" s="13">
        <f t="shared" si="1"/>
        <v>1.9191000000000014E-2</v>
      </c>
      <c r="C66" s="13">
        <f t="shared" si="1"/>
        <v>2.4754999999999971E-2</v>
      </c>
      <c r="D66" s="1">
        <v>0.25197999999999998</v>
      </c>
      <c r="E66" s="1">
        <v>0.329739</v>
      </c>
      <c r="F66" s="11">
        <v>25.198</v>
      </c>
      <c r="G66" s="11">
        <v>32.9739</v>
      </c>
    </row>
    <row r="67" spans="1:7" hidden="1" x14ac:dyDescent="0.25">
      <c r="A67" s="1">
        <v>2014</v>
      </c>
      <c r="B67" s="13">
        <f t="shared" si="1"/>
        <v>2.0980999999999972E-2</v>
      </c>
      <c r="C67" s="13">
        <f t="shared" si="1"/>
        <v>2.8975999999999946E-2</v>
      </c>
      <c r="D67" s="1">
        <v>0.28784500000000002</v>
      </c>
      <c r="E67" s="1">
        <v>0.37495100000000003</v>
      </c>
      <c r="F67" s="12">
        <v>28.784500000000001</v>
      </c>
      <c r="G67" s="12">
        <v>37.495100000000001</v>
      </c>
    </row>
    <row r="68" spans="1:7" hidden="1" x14ac:dyDescent="0.25"/>
    <row r="69" spans="1:7" hidden="1" x14ac:dyDescent="0.25">
      <c r="A69" s="1" t="s">
        <v>194</v>
      </c>
    </row>
    <row r="70" spans="1:7" hidden="1" x14ac:dyDescent="0.25">
      <c r="B70" s="1" t="s">
        <v>181</v>
      </c>
      <c r="C70" s="1" t="s">
        <v>192</v>
      </c>
      <c r="D70" s="1" t="s">
        <v>181</v>
      </c>
      <c r="E70" s="1" t="s">
        <v>192</v>
      </c>
    </row>
    <row r="71" spans="1:7" hidden="1" x14ac:dyDescent="0.25">
      <c r="A71" s="1">
        <v>2000</v>
      </c>
      <c r="B71" s="13">
        <f>D71-B35</f>
        <v>9.1427000000000001E-4</v>
      </c>
      <c r="C71" s="13">
        <f>E71-C35</f>
        <v>4.4500000000000008E-4</v>
      </c>
      <c r="D71" s="1">
        <v>8.7852099999999999E-3</v>
      </c>
      <c r="E71" s="1">
        <v>5.4285100000000001E-3</v>
      </c>
      <c r="F71" s="10">
        <v>0.878521</v>
      </c>
      <c r="G71" s="10">
        <v>0.54285099999999997</v>
      </c>
    </row>
    <row r="72" spans="1:7" hidden="1" x14ac:dyDescent="0.25">
      <c r="A72" s="1">
        <v>2001</v>
      </c>
      <c r="B72" s="13">
        <f t="shared" ref="B72:C85" si="2">D72-B36</f>
        <v>1.4463000000000011E-3</v>
      </c>
      <c r="C72" s="13">
        <f t="shared" si="2"/>
        <v>5.560799999999996E-4</v>
      </c>
      <c r="D72" s="1">
        <v>1.4096500000000001E-2</v>
      </c>
      <c r="E72" s="1">
        <v>7.1006199999999993E-3</v>
      </c>
      <c r="F72" s="11">
        <v>1.4096500000000001</v>
      </c>
      <c r="G72" s="11">
        <v>0.71006199999999997</v>
      </c>
    </row>
    <row r="73" spans="1:7" hidden="1" x14ac:dyDescent="0.25">
      <c r="A73" s="1">
        <v>2002</v>
      </c>
      <c r="B73" s="13">
        <f t="shared" si="2"/>
        <v>1.7941999999999993E-3</v>
      </c>
      <c r="C73" s="13">
        <f t="shared" si="2"/>
        <v>7.0244000000000036E-4</v>
      </c>
      <c r="D73" s="1">
        <v>1.8586800000000001E-2</v>
      </c>
      <c r="E73" s="1">
        <v>9.2075400000000002E-3</v>
      </c>
      <c r="F73" s="11">
        <v>1.8586800000000001</v>
      </c>
      <c r="G73" s="11">
        <v>0.92075399999999996</v>
      </c>
    </row>
    <row r="74" spans="1:7" hidden="1" x14ac:dyDescent="0.25">
      <c r="A74" s="1">
        <v>2003</v>
      </c>
      <c r="B74" s="13">
        <f t="shared" si="2"/>
        <v>2.2460000000000015E-3</v>
      </c>
      <c r="C74" s="13">
        <f t="shared" si="2"/>
        <v>1.0182000000000004E-3</v>
      </c>
      <c r="D74" s="1">
        <v>2.3825200000000001E-2</v>
      </c>
      <c r="E74" s="1">
        <v>1.3477300000000001E-2</v>
      </c>
      <c r="F74" s="11">
        <v>2.38252</v>
      </c>
      <c r="G74" s="11">
        <v>1.3477300000000001</v>
      </c>
    </row>
    <row r="75" spans="1:7" hidden="1" x14ac:dyDescent="0.25">
      <c r="A75" s="1">
        <v>2004</v>
      </c>
      <c r="B75" s="13">
        <f t="shared" si="2"/>
        <v>2.236400000000003E-3</v>
      </c>
      <c r="C75" s="13">
        <f t="shared" si="2"/>
        <v>1.9705E-3</v>
      </c>
      <c r="D75" s="1">
        <v>2.4451500000000001E-2</v>
      </c>
      <c r="E75" s="1">
        <v>2.6594099999999999E-2</v>
      </c>
      <c r="F75" s="11">
        <v>2.4451499999999999</v>
      </c>
      <c r="G75" s="11">
        <v>2.6594099999999998</v>
      </c>
    </row>
    <row r="76" spans="1:7" hidden="1" x14ac:dyDescent="0.25">
      <c r="A76" s="1">
        <v>2005</v>
      </c>
      <c r="B76" s="13">
        <f t="shared" si="2"/>
        <v>3.2529999999999989E-3</v>
      </c>
      <c r="C76" s="13">
        <f t="shared" si="2"/>
        <v>3.2402999999999946E-3</v>
      </c>
      <c r="D76" s="1">
        <v>3.6459899999999996E-2</v>
      </c>
      <c r="E76" s="1">
        <v>4.4641799999999995E-2</v>
      </c>
      <c r="F76" s="11">
        <v>3.6459899999999998</v>
      </c>
      <c r="G76" s="11">
        <v>4.4641799999999998</v>
      </c>
    </row>
    <row r="77" spans="1:7" hidden="1" x14ac:dyDescent="0.25">
      <c r="A77" s="1">
        <v>2006</v>
      </c>
      <c r="B77" s="13">
        <f t="shared" si="2"/>
        <v>4.8331999999999958E-3</v>
      </c>
      <c r="C77" s="13">
        <f t="shared" si="2"/>
        <v>5.0781000000000021E-3</v>
      </c>
      <c r="D77" s="1">
        <v>5.6332599999999997E-2</v>
      </c>
      <c r="E77" s="1">
        <v>7.0087099999999999E-2</v>
      </c>
      <c r="F77" s="11">
        <v>5.6332599999999999</v>
      </c>
      <c r="G77" s="11">
        <v>7.0087099999999998</v>
      </c>
    </row>
    <row r="78" spans="1:7" hidden="1" x14ac:dyDescent="0.25">
      <c r="A78" s="1">
        <v>2007</v>
      </c>
      <c r="B78" s="13">
        <f t="shared" si="2"/>
        <v>6.7887999999999976E-3</v>
      </c>
      <c r="C78" s="13">
        <f t="shared" si="2"/>
        <v>7.3302999999999979E-3</v>
      </c>
      <c r="D78" s="1">
        <v>8.0638500000000002E-2</v>
      </c>
      <c r="E78" s="1">
        <v>0.102188</v>
      </c>
      <c r="F78" s="11">
        <v>8.0638500000000004</v>
      </c>
      <c r="G78" s="11">
        <v>10.2188</v>
      </c>
    </row>
    <row r="79" spans="1:7" hidden="1" x14ac:dyDescent="0.25">
      <c r="A79" s="1">
        <v>2008</v>
      </c>
      <c r="B79" s="13">
        <f t="shared" si="2"/>
        <v>6.8270999999999887E-3</v>
      </c>
      <c r="C79" s="13">
        <f t="shared" si="2"/>
        <v>9.5780000000000032E-3</v>
      </c>
      <c r="D79" s="1">
        <v>8.4774999999999989E-2</v>
      </c>
      <c r="E79" s="1">
        <v>0.13466900000000001</v>
      </c>
      <c r="F79" s="11">
        <v>8.4774999999999991</v>
      </c>
      <c r="G79" s="11">
        <v>13.466900000000001</v>
      </c>
    </row>
    <row r="80" spans="1:7" hidden="1" x14ac:dyDescent="0.25">
      <c r="A80" s="1">
        <v>2009</v>
      </c>
      <c r="B80" s="13">
        <f t="shared" si="2"/>
        <v>9.1769999999999907E-3</v>
      </c>
      <c r="C80" s="13">
        <f t="shared" si="2"/>
        <v>1.2084999999999985E-2</v>
      </c>
      <c r="D80" s="1">
        <v>0.120822</v>
      </c>
      <c r="E80" s="1">
        <v>0.169653</v>
      </c>
      <c r="F80" s="11">
        <v>12.0822</v>
      </c>
      <c r="G80" s="11">
        <v>16.965299999999999</v>
      </c>
    </row>
    <row r="81" spans="1:7" hidden="1" x14ac:dyDescent="0.25">
      <c r="A81" s="1">
        <v>2010</v>
      </c>
      <c r="B81" s="13">
        <f t="shared" si="2"/>
        <v>1.1691000000000007E-2</v>
      </c>
      <c r="C81" s="13">
        <f t="shared" si="2"/>
        <v>1.5115000000000017E-2</v>
      </c>
      <c r="D81" s="1">
        <v>0.153451</v>
      </c>
      <c r="E81" s="1">
        <v>0.21299600000000002</v>
      </c>
      <c r="F81" s="11">
        <v>15.3451</v>
      </c>
      <c r="G81" s="11">
        <v>21.299600000000002</v>
      </c>
    </row>
    <row r="82" spans="1:7" hidden="1" x14ac:dyDescent="0.25">
      <c r="A82" s="1">
        <v>2011</v>
      </c>
      <c r="B82" s="13">
        <f t="shared" si="2"/>
        <v>1.5141999999999989E-2</v>
      </c>
      <c r="C82" s="13">
        <f t="shared" si="2"/>
        <v>2.360599999999996E-2</v>
      </c>
      <c r="D82" s="1">
        <v>0.202593</v>
      </c>
      <c r="E82" s="1">
        <v>0.27447099999999997</v>
      </c>
      <c r="F82" s="11">
        <v>20.2593</v>
      </c>
      <c r="G82" s="11">
        <v>27.447099999999999</v>
      </c>
    </row>
    <row r="83" spans="1:7" hidden="1" x14ac:dyDescent="0.25">
      <c r="A83" s="1">
        <v>2012</v>
      </c>
      <c r="B83" s="13">
        <f t="shared" si="2"/>
        <v>1.9239000000000006E-2</v>
      </c>
      <c r="C83" s="13">
        <f t="shared" si="2"/>
        <v>3.0829999999999969E-2</v>
      </c>
      <c r="D83" s="1">
        <v>0.25085400000000002</v>
      </c>
      <c r="E83" s="1">
        <v>0.33729599999999998</v>
      </c>
      <c r="F83" s="11">
        <v>25.0854</v>
      </c>
      <c r="G83" s="11">
        <v>33.729599999999998</v>
      </c>
    </row>
    <row r="84" spans="1:7" hidden="1" x14ac:dyDescent="0.25">
      <c r="A84" s="1">
        <v>2013</v>
      </c>
      <c r="B84" s="13">
        <f t="shared" si="2"/>
        <v>2.1438000000000013E-2</v>
      </c>
      <c r="C84" s="13">
        <f t="shared" si="2"/>
        <v>4.5297000000000032E-2</v>
      </c>
      <c r="D84" s="1">
        <v>0.29260900000000001</v>
      </c>
      <c r="E84" s="1">
        <v>0.39979100000000001</v>
      </c>
      <c r="F84" s="11">
        <v>29.260899999999999</v>
      </c>
      <c r="G84" s="11">
        <v>39.979100000000003</v>
      </c>
    </row>
    <row r="85" spans="1:7" hidden="1" x14ac:dyDescent="0.25">
      <c r="A85" s="1">
        <v>2014</v>
      </c>
      <c r="B85" s="13">
        <f t="shared" si="2"/>
        <v>2.5413000000000019E-2</v>
      </c>
      <c r="C85" s="13">
        <f t="shared" si="2"/>
        <v>5.0202000000000024E-2</v>
      </c>
      <c r="D85" s="1">
        <v>0.33423900000000001</v>
      </c>
      <c r="E85" s="1">
        <v>0.454129</v>
      </c>
      <c r="F85" s="12">
        <v>33.423900000000003</v>
      </c>
      <c r="G85" s="12">
        <v>45.4129</v>
      </c>
    </row>
  </sheetData>
  <sheetProtection algorithmName="SHA-512" hashValue="8I5Hf3D+Z1IApctC0w9Z2Pdu9cvvWiUUDwY5aPQVO3ye4ZDfjYTqRYfxPej4LW9JW3slpoBybN3unjN9cBMtAQ==" saltValue="1XNnEm6F352v6hEJ9cneSQ==" spinCount="100000" sheet="1" scenarios="1"/>
  <mergeCells count="1">
    <mergeCell ref="N1:Q29"/>
  </mergeCell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Q51"/>
  <sheetViews>
    <sheetView showGridLines="0" showRowColHeaders="0" zoomScale="80" zoomScaleNormal="80" workbookViewId="0">
      <selection sqref="A1:F1"/>
    </sheetView>
  </sheetViews>
  <sheetFormatPr defaultRowHeight="15.75" x14ac:dyDescent="0.25"/>
  <cols>
    <col min="1" max="16384" width="9" style="91"/>
  </cols>
  <sheetData>
    <row r="1" spans="14:17" x14ac:dyDescent="0.25">
      <c r="N1" s="118"/>
      <c r="O1" s="118"/>
      <c r="P1" s="118"/>
      <c r="Q1" s="118"/>
    </row>
    <row r="2" spans="14:17" x14ac:dyDescent="0.25">
      <c r="N2" s="118"/>
      <c r="O2" s="118"/>
      <c r="P2" s="118"/>
      <c r="Q2" s="118"/>
    </row>
    <row r="3" spans="14:17" x14ac:dyDescent="0.25">
      <c r="N3" s="118"/>
      <c r="O3" s="118"/>
      <c r="P3" s="118"/>
      <c r="Q3" s="118"/>
    </row>
    <row r="4" spans="14:17" x14ac:dyDescent="0.25">
      <c r="N4" s="118"/>
      <c r="O4" s="118"/>
      <c r="P4" s="118"/>
      <c r="Q4" s="118"/>
    </row>
    <row r="5" spans="14:17" x14ac:dyDescent="0.25">
      <c r="N5" s="118"/>
      <c r="O5" s="118"/>
      <c r="P5" s="118"/>
      <c r="Q5" s="118"/>
    </row>
    <row r="6" spans="14:17" x14ac:dyDescent="0.25">
      <c r="N6" s="118"/>
      <c r="O6" s="118"/>
      <c r="P6" s="118"/>
      <c r="Q6" s="118"/>
    </row>
    <row r="7" spans="14:17" x14ac:dyDescent="0.25">
      <c r="N7" s="118"/>
      <c r="O7" s="118"/>
      <c r="P7" s="118"/>
      <c r="Q7" s="118"/>
    </row>
    <row r="8" spans="14:17" x14ac:dyDescent="0.25">
      <c r="N8" s="118"/>
      <c r="O8" s="118"/>
      <c r="P8" s="118"/>
      <c r="Q8" s="118"/>
    </row>
    <row r="9" spans="14:17" x14ac:dyDescent="0.25">
      <c r="N9" s="118"/>
      <c r="O9" s="118"/>
      <c r="P9" s="118"/>
      <c r="Q9" s="118"/>
    </row>
    <row r="10" spans="14:17" x14ac:dyDescent="0.25">
      <c r="N10" s="118"/>
      <c r="O10" s="118"/>
      <c r="P10" s="118"/>
      <c r="Q10" s="118"/>
    </row>
    <row r="11" spans="14:17" x14ac:dyDescent="0.25">
      <c r="N11" s="118"/>
      <c r="O11" s="118"/>
      <c r="P11" s="118"/>
      <c r="Q11" s="118"/>
    </row>
    <row r="12" spans="14:17" x14ac:dyDescent="0.25">
      <c r="N12" s="118"/>
      <c r="O12" s="118"/>
      <c r="P12" s="118"/>
      <c r="Q12" s="118"/>
    </row>
    <row r="13" spans="14:17" x14ac:dyDescent="0.25">
      <c r="N13" s="118"/>
      <c r="O13" s="118"/>
      <c r="P13" s="118"/>
      <c r="Q13" s="118"/>
    </row>
    <row r="14" spans="14:17" x14ac:dyDescent="0.25">
      <c r="N14" s="118"/>
      <c r="O14" s="118"/>
      <c r="P14" s="118"/>
      <c r="Q14" s="118"/>
    </row>
    <row r="15" spans="14:17" x14ac:dyDescent="0.25">
      <c r="N15" s="118"/>
      <c r="O15" s="118"/>
      <c r="P15" s="118"/>
      <c r="Q15" s="118"/>
    </row>
    <row r="16" spans="14:17" x14ac:dyDescent="0.25">
      <c r="N16" s="118"/>
      <c r="O16" s="118"/>
      <c r="P16" s="118"/>
      <c r="Q16" s="118"/>
    </row>
    <row r="17" spans="1:17" x14ac:dyDescent="0.25">
      <c r="N17" s="118"/>
      <c r="O17" s="118"/>
      <c r="P17" s="118"/>
      <c r="Q17" s="118"/>
    </row>
    <row r="18" spans="1:17" x14ac:dyDescent="0.25">
      <c r="N18" s="118"/>
      <c r="O18" s="118"/>
      <c r="P18" s="118"/>
      <c r="Q18" s="118"/>
    </row>
    <row r="19" spans="1:17" x14ac:dyDescent="0.25">
      <c r="N19" s="118"/>
      <c r="O19" s="118"/>
      <c r="P19" s="118"/>
      <c r="Q19" s="118"/>
    </row>
    <row r="20" spans="1:17" x14ac:dyDescent="0.25">
      <c r="N20" s="118"/>
      <c r="O20" s="118"/>
      <c r="P20" s="118"/>
      <c r="Q20" s="118"/>
    </row>
    <row r="21" spans="1:17" x14ac:dyDescent="0.25">
      <c r="N21" s="118"/>
      <c r="O21" s="118"/>
      <c r="P21" s="118"/>
      <c r="Q21" s="118"/>
    </row>
    <row r="22" spans="1:17" x14ac:dyDescent="0.25">
      <c r="N22" s="118"/>
      <c r="O22" s="118"/>
      <c r="P22" s="118"/>
      <c r="Q22" s="118"/>
    </row>
    <row r="23" spans="1:17" x14ac:dyDescent="0.25">
      <c r="N23" s="118"/>
      <c r="O23" s="118"/>
      <c r="P23" s="118"/>
      <c r="Q23" s="118"/>
    </row>
    <row r="24" spans="1:17" x14ac:dyDescent="0.25">
      <c r="N24" s="118"/>
      <c r="O24" s="118"/>
      <c r="P24" s="118"/>
      <c r="Q24" s="118"/>
    </row>
    <row r="25" spans="1:17" x14ac:dyDescent="0.25">
      <c r="N25" s="118"/>
      <c r="O25" s="118"/>
      <c r="P25" s="118"/>
      <c r="Q25" s="118"/>
    </row>
    <row r="26" spans="1:17" x14ac:dyDescent="0.25">
      <c r="N26" s="118"/>
      <c r="O26" s="118"/>
      <c r="P26" s="118"/>
      <c r="Q26" s="118"/>
    </row>
    <row r="27" spans="1:17" x14ac:dyDescent="0.25">
      <c r="N27" s="118"/>
      <c r="O27" s="118"/>
      <c r="P27" s="118"/>
      <c r="Q27" s="118"/>
    </row>
    <row r="28" spans="1:17" x14ac:dyDescent="0.25">
      <c r="N28" s="118"/>
      <c r="O28" s="118"/>
      <c r="P28" s="118"/>
      <c r="Q28" s="118"/>
    </row>
    <row r="29" spans="1:17" x14ac:dyDescent="0.25">
      <c r="N29" s="118"/>
      <c r="O29" s="118"/>
      <c r="P29" s="118"/>
      <c r="Q29" s="118"/>
    </row>
    <row r="30" spans="1:17" x14ac:dyDescent="0.25">
      <c r="A30" s="91" t="s">
        <v>342</v>
      </c>
    </row>
    <row r="34" spans="1:12" hidden="1" x14ac:dyDescent="0.25">
      <c r="B34" s="91" t="s">
        <v>181</v>
      </c>
      <c r="C34" s="91" t="s">
        <v>292</v>
      </c>
      <c r="D34" s="91" t="s">
        <v>293</v>
      </c>
      <c r="E34" s="91" t="s">
        <v>192</v>
      </c>
      <c r="F34" s="91" t="s">
        <v>236</v>
      </c>
      <c r="G34" s="91" t="s">
        <v>235</v>
      </c>
      <c r="I34" s="91" t="s">
        <v>294</v>
      </c>
      <c r="J34" s="91" t="s">
        <v>295</v>
      </c>
      <c r="K34" s="91" t="s">
        <v>296</v>
      </c>
      <c r="L34" s="91" t="s">
        <v>297</v>
      </c>
    </row>
    <row r="35" spans="1:12" hidden="1" x14ac:dyDescent="0.25">
      <c r="A35" s="91">
        <v>2000</v>
      </c>
      <c r="B35" s="94">
        <v>5.9705799999999996E-3</v>
      </c>
      <c r="C35" s="94">
        <v>4.6779899999999999E-3</v>
      </c>
      <c r="D35" s="94">
        <v>7.7196699999999997E-3</v>
      </c>
      <c r="E35" s="95">
        <v>0</v>
      </c>
      <c r="F35" s="94">
        <v>0</v>
      </c>
      <c r="G35" s="94">
        <v>0</v>
      </c>
      <c r="I35" s="119">
        <f t="shared" ref="I35:I50" si="0">C35-B35</f>
        <v>-1.2925899999999997E-3</v>
      </c>
      <c r="J35" s="119">
        <f t="shared" ref="J35:J50" si="1">B35-D35</f>
        <v>-1.74909E-3</v>
      </c>
      <c r="K35" s="119">
        <f t="shared" ref="K35:K50" si="2">F35-E35</f>
        <v>0</v>
      </c>
      <c r="L35" s="119">
        <f t="shared" ref="L35:L50" si="3">E35-G35</f>
        <v>0</v>
      </c>
    </row>
    <row r="36" spans="1:12" hidden="1" x14ac:dyDescent="0.25">
      <c r="A36" s="91">
        <v>2001</v>
      </c>
      <c r="B36" s="94">
        <v>1.117693E-2</v>
      </c>
      <c r="C36" s="94">
        <v>8.7861999999999992E-3</v>
      </c>
      <c r="D36" s="94">
        <v>1.434037E-2</v>
      </c>
      <c r="E36" s="94">
        <v>3.1647000000000001E-4</v>
      </c>
      <c r="F36" s="94">
        <v>2.5640999999999999E-4</v>
      </c>
      <c r="G36" s="94">
        <v>3.9348000000000003E-4</v>
      </c>
      <c r="I36" s="119">
        <f t="shared" si="0"/>
        <v>-2.3907300000000006E-3</v>
      </c>
      <c r="J36" s="119">
        <f t="shared" si="1"/>
        <v>-3.16344E-3</v>
      </c>
      <c r="K36" s="119">
        <f t="shared" si="2"/>
        <v>-6.0060000000000018E-5</v>
      </c>
      <c r="L36" s="119">
        <f t="shared" si="3"/>
        <v>-7.7010000000000023E-5</v>
      </c>
    </row>
    <row r="37" spans="1:12" hidden="1" x14ac:dyDescent="0.25">
      <c r="A37" s="91">
        <v>2002</v>
      </c>
      <c r="B37" s="94">
        <v>1.5914569999999999E-2</v>
      </c>
      <c r="C37" s="94">
        <v>1.2564860000000001E-2</v>
      </c>
      <c r="D37" s="94">
        <v>2.0340239999999999E-2</v>
      </c>
      <c r="E37" s="94">
        <v>7.2785000000000005E-4</v>
      </c>
      <c r="F37" s="94">
        <v>5.9396999999999998E-4</v>
      </c>
      <c r="G37" s="94">
        <v>9.0154999999999999E-4</v>
      </c>
      <c r="I37" s="119">
        <f t="shared" si="0"/>
        <v>-3.3497099999999988E-3</v>
      </c>
      <c r="J37" s="119">
        <f t="shared" si="1"/>
        <v>-4.4256699999999996E-3</v>
      </c>
      <c r="K37" s="119">
        <f t="shared" si="2"/>
        <v>-1.3388000000000007E-4</v>
      </c>
      <c r="L37" s="119">
        <f t="shared" si="3"/>
        <v>-1.7369999999999994E-4</v>
      </c>
    </row>
    <row r="38" spans="1:12" hidden="1" x14ac:dyDescent="0.25">
      <c r="A38" s="91">
        <v>2003</v>
      </c>
      <c r="B38" s="94">
        <v>2.3301379999999997E-2</v>
      </c>
      <c r="C38" s="94">
        <v>1.836836E-2</v>
      </c>
      <c r="D38" s="94">
        <v>2.9661029999999998E-2</v>
      </c>
      <c r="E38" s="94">
        <v>5.0298900000000004E-3</v>
      </c>
      <c r="F38" s="94">
        <v>4.0967E-3</v>
      </c>
      <c r="G38" s="94">
        <v>6.2052799999999997E-3</v>
      </c>
      <c r="I38" s="119">
        <f t="shared" si="0"/>
        <v>-4.9330199999999963E-3</v>
      </c>
      <c r="J38" s="119">
        <f t="shared" si="1"/>
        <v>-6.3596500000000014E-3</v>
      </c>
      <c r="K38" s="119">
        <f t="shared" si="2"/>
        <v>-9.3319000000000041E-4</v>
      </c>
      <c r="L38" s="119">
        <f t="shared" si="3"/>
        <v>-1.1753899999999992E-3</v>
      </c>
    </row>
    <row r="39" spans="1:12" hidden="1" x14ac:dyDescent="0.25">
      <c r="A39" s="91">
        <v>2004</v>
      </c>
      <c r="B39" s="94">
        <v>2.4814679999999999E-2</v>
      </c>
      <c r="C39" s="94">
        <v>1.9647020000000001E-2</v>
      </c>
      <c r="D39" s="94">
        <v>3.1339659999999998E-2</v>
      </c>
      <c r="E39" s="94">
        <v>1.561121E-2</v>
      </c>
      <c r="F39" s="94">
        <v>1.28101E-2</v>
      </c>
      <c r="G39" s="94">
        <v>1.918021E-2</v>
      </c>
      <c r="I39" s="119">
        <f t="shared" si="0"/>
        <v>-5.1676599999999975E-3</v>
      </c>
      <c r="J39" s="119">
        <f t="shared" si="1"/>
        <v>-6.5249799999999997E-3</v>
      </c>
      <c r="K39" s="119">
        <f t="shared" si="2"/>
        <v>-2.8011100000000008E-3</v>
      </c>
      <c r="L39" s="119">
        <f t="shared" si="3"/>
        <v>-3.5689999999999993E-3</v>
      </c>
    </row>
    <row r="40" spans="1:12" hidden="1" x14ac:dyDescent="0.25">
      <c r="A40" s="91">
        <v>2005</v>
      </c>
      <c r="B40" s="94">
        <v>3.0055559999999999E-2</v>
      </c>
      <c r="C40" s="94">
        <v>2.3986380000000002E-2</v>
      </c>
      <c r="D40" s="94">
        <v>3.779892E-2</v>
      </c>
      <c r="E40" s="94">
        <v>2.7711940000000001E-2</v>
      </c>
      <c r="F40" s="94">
        <v>2.2796210000000001E-2</v>
      </c>
      <c r="G40" s="94">
        <v>3.4022719999999999E-2</v>
      </c>
      <c r="I40" s="119">
        <f t="shared" si="0"/>
        <v>-6.0691799999999969E-3</v>
      </c>
      <c r="J40" s="119">
        <f t="shared" si="1"/>
        <v>-7.7433600000000012E-3</v>
      </c>
      <c r="K40" s="119">
        <f t="shared" si="2"/>
        <v>-4.9157300000000001E-3</v>
      </c>
      <c r="L40" s="119">
        <f t="shared" si="3"/>
        <v>-6.3107799999999985E-3</v>
      </c>
    </row>
    <row r="41" spans="1:12" hidden="1" x14ac:dyDescent="0.25">
      <c r="A41" s="91">
        <v>2006</v>
      </c>
      <c r="B41" s="94">
        <v>3.4630090000000002E-2</v>
      </c>
      <c r="C41" s="94">
        <v>2.7865570000000003E-2</v>
      </c>
      <c r="D41" s="94">
        <v>4.3239789999999993E-2</v>
      </c>
      <c r="E41" s="94">
        <v>4.6958390000000003E-2</v>
      </c>
      <c r="F41" s="94">
        <v>3.8706459999999998E-2</v>
      </c>
      <c r="G41" s="94">
        <v>5.7591970000000006E-2</v>
      </c>
      <c r="I41" s="119">
        <f t="shared" si="0"/>
        <v>-6.7645199999999996E-3</v>
      </c>
      <c r="J41" s="119">
        <f t="shared" si="1"/>
        <v>-8.609699999999991E-3</v>
      </c>
      <c r="K41" s="119">
        <f t="shared" si="2"/>
        <v>-8.2519300000000045E-3</v>
      </c>
      <c r="L41" s="119">
        <f t="shared" si="3"/>
        <v>-1.0633580000000004E-2</v>
      </c>
    </row>
    <row r="42" spans="1:12" hidden="1" x14ac:dyDescent="0.25">
      <c r="A42" s="91">
        <v>2007</v>
      </c>
      <c r="B42" s="94">
        <v>4.3121609999999998E-2</v>
      </c>
      <c r="C42" s="94">
        <v>3.4616609999999999E-2</v>
      </c>
      <c r="D42" s="94">
        <v>5.370316E-2</v>
      </c>
      <c r="E42" s="94">
        <v>6.1103519999999995E-2</v>
      </c>
      <c r="F42" s="94">
        <v>5.03515E-2</v>
      </c>
      <c r="G42" s="94">
        <v>7.4773430000000002E-2</v>
      </c>
      <c r="I42" s="119">
        <f t="shared" si="0"/>
        <v>-8.5049999999999987E-3</v>
      </c>
      <c r="J42" s="119">
        <f t="shared" si="1"/>
        <v>-1.0581550000000002E-2</v>
      </c>
      <c r="K42" s="119">
        <f t="shared" si="2"/>
        <v>-1.0752019999999994E-2</v>
      </c>
      <c r="L42" s="119">
        <f t="shared" si="3"/>
        <v>-1.3669910000000007E-2</v>
      </c>
    </row>
    <row r="43" spans="1:12" hidden="1" x14ac:dyDescent="0.25">
      <c r="A43" s="91">
        <v>2008</v>
      </c>
      <c r="B43" s="94">
        <v>4.6772370000000001E-2</v>
      </c>
      <c r="C43" s="94">
        <v>3.7748980000000001E-2</v>
      </c>
      <c r="D43" s="94">
        <v>5.7993880000000005E-2</v>
      </c>
      <c r="E43" s="94">
        <v>9.6080369999999998E-2</v>
      </c>
      <c r="F43" s="94">
        <v>7.9281129999999991E-2</v>
      </c>
      <c r="G43" s="94">
        <v>0.11766270000000001</v>
      </c>
      <c r="I43" s="119">
        <f t="shared" si="0"/>
        <v>-9.0233899999999992E-3</v>
      </c>
      <c r="J43" s="119">
        <f t="shared" si="1"/>
        <v>-1.1221510000000004E-2</v>
      </c>
      <c r="K43" s="119">
        <f t="shared" si="2"/>
        <v>-1.6799240000000007E-2</v>
      </c>
      <c r="L43" s="119">
        <f t="shared" si="3"/>
        <v>-2.1582330000000011E-2</v>
      </c>
    </row>
    <row r="44" spans="1:12" hidden="1" x14ac:dyDescent="0.25">
      <c r="A44" s="91">
        <v>2009</v>
      </c>
      <c r="B44" s="94">
        <v>6.7555920000000005E-2</v>
      </c>
      <c r="C44" s="94">
        <v>5.4701430000000002E-2</v>
      </c>
      <c r="D44" s="94">
        <v>8.3566379999999996E-2</v>
      </c>
      <c r="E44" s="94">
        <v>0.12164794000000001</v>
      </c>
      <c r="F44" s="94">
        <v>0.10035413999999999</v>
      </c>
      <c r="G44" s="94">
        <v>0.14859169999999999</v>
      </c>
      <c r="I44" s="119">
        <f t="shared" si="0"/>
        <v>-1.2854490000000003E-2</v>
      </c>
      <c r="J44" s="119">
        <f t="shared" si="1"/>
        <v>-1.601045999999999E-2</v>
      </c>
      <c r="K44" s="119">
        <f t="shared" si="2"/>
        <v>-2.1293800000000015E-2</v>
      </c>
      <c r="L44" s="119">
        <f t="shared" si="3"/>
        <v>-2.6943759999999983E-2</v>
      </c>
    </row>
    <row r="45" spans="1:12" hidden="1" x14ac:dyDescent="0.25">
      <c r="A45" s="91">
        <v>2010</v>
      </c>
      <c r="B45" s="94">
        <v>8.3013420000000004E-2</v>
      </c>
      <c r="C45" s="94">
        <v>6.719878E-2</v>
      </c>
      <c r="D45" s="94">
        <v>0.10286716999999999</v>
      </c>
      <c r="E45" s="94">
        <v>0.14881425000000001</v>
      </c>
      <c r="F45" s="94">
        <v>0.12274096999999999</v>
      </c>
      <c r="G45" s="94">
        <v>0.18170902000000003</v>
      </c>
      <c r="I45" s="119">
        <f t="shared" si="0"/>
        <v>-1.5814640000000005E-2</v>
      </c>
      <c r="J45" s="119">
        <f t="shared" si="1"/>
        <v>-1.9853749999999989E-2</v>
      </c>
      <c r="K45" s="119">
        <f t="shared" si="2"/>
        <v>-2.6073280000000018E-2</v>
      </c>
      <c r="L45" s="119">
        <f t="shared" si="3"/>
        <v>-3.2894770000000018E-2</v>
      </c>
    </row>
    <row r="46" spans="1:12" hidden="1" x14ac:dyDescent="0.25">
      <c r="A46" s="91">
        <v>2011</v>
      </c>
      <c r="B46" s="94">
        <v>0.1203636</v>
      </c>
      <c r="C46" s="94">
        <v>9.7046030000000005E-2</v>
      </c>
      <c r="D46" s="94">
        <v>0.14972989</v>
      </c>
      <c r="E46" s="94">
        <v>0.17390685</v>
      </c>
      <c r="F46" s="94">
        <v>0.14275139000000001</v>
      </c>
      <c r="G46" s="94">
        <v>0.2123834</v>
      </c>
      <c r="I46" s="119">
        <f t="shared" si="0"/>
        <v>-2.3317569999999996E-2</v>
      </c>
      <c r="J46" s="119">
        <f t="shared" si="1"/>
        <v>-2.9366290000000003E-2</v>
      </c>
      <c r="K46" s="119">
        <f t="shared" si="2"/>
        <v>-3.1155459999999996E-2</v>
      </c>
      <c r="L46" s="119">
        <f t="shared" si="3"/>
        <v>-3.8476549999999998E-2</v>
      </c>
    </row>
    <row r="47" spans="1:12" hidden="1" x14ac:dyDescent="0.25">
      <c r="A47" s="91">
        <v>2012</v>
      </c>
      <c r="B47" s="94">
        <v>0.11902747</v>
      </c>
      <c r="C47" s="94">
        <v>9.5808329999999997E-2</v>
      </c>
      <c r="D47" s="94">
        <v>0.14835349</v>
      </c>
      <c r="E47" s="94">
        <v>0.19658836000000002</v>
      </c>
      <c r="F47" s="94">
        <v>0.16086803</v>
      </c>
      <c r="G47" s="94">
        <v>0.23964401999999999</v>
      </c>
      <c r="I47" s="119">
        <f t="shared" si="0"/>
        <v>-2.3219139999999999E-2</v>
      </c>
      <c r="J47" s="119">
        <f t="shared" si="1"/>
        <v>-2.9326020000000008E-2</v>
      </c>
      <c r="K47" s="119">
        <f t="shared" si="2"/>
        <v>-3.5720330000000022E-2</v>
      </c>
      <c r="L47" s="119">
        <f t="shared" si="3"/>
        <v>-4.3055659999999968E-2</v>
      </c>
    </row>
    <row r="48" spans="1:12" hidden="1" x14ac:dyDescent="0.25">
      <c r="A48" s="91">
        <v>2013</v>
      </c>
      <c r="B48" s="94">
        <v>0.14984654</v>
      </c>
      <c r="C48" s="94">
        <v>0.12015411000000001</v>
      </c>
      <c r="D48" s="94">
        <v>0.18704754999999998</v>
      </c>
      <c r="E48" s="94">
        <v>0.22371521999999999</v>
      </c>
      <c r="F48" s="94">
        <v>0.18291109</v>
      </c>
      <c r="G48" s="94">
        <v>0.27213567</v>
      </c>
      <c r="I48" s="119">
        <f t="shared" si="0"/>
        <v>-2.9692429999999992E-2</v>
      </c>
      <c r="J48" s="119">
        <f t="shared" si="1"/>
        <v>-3.7201009999999979E-2</v>
      </c>
      <c r="K48" s="119">
        <f t="shared" si="2"/>
        <v>-4.0804129999999994E-2</v>
      </c>
      <c r="L48" s="119">
        <f t="shared" si="3"/>
        <v>-4.8420450000000004E-2</v>
      </c>
    </row>
    <row r="49" spans="1:12" hidden="1" x14ac:dyDescent="0.25">
      <c r="A49" s="91">
        <v>2014</v>
      </c>
      <c r="B49" s="94">
        <v>0.17667896</v>
      </c>
      <c r="C49" s="94">
        <v>0.14157482999999998</v>
      </c>
      <c r="D49" s="94">
        <v>0.22233204000000001</v>
      </c>
      <c r="E49" s="94">
        <v>0.25116998000000001</v>
      </c>
      <c r="F49" s="94">
        <v>0.20525697000000001</v>
      </c>
      <c r="G49" s="94">
        <v>0.30536801000000002</v>
      </c>
      <c r="I49" s="119">
        <f t="shared" si="0"/>
        <v>-3.5104130000000011E-2</v>
      </c>
      <c r="J49" s="119">
        <f t="shared" si="1"/>
        <v>-4.5653080000000013E-2</v>
      </c>
      <c r="K49" s="119">
        <f t="shared" si="2"/>
        <v>-4.5913010000000004E-2</v>
      </c>
      <c r="L49" s="119">
        <f t="shared" si="3"/>
        <v>-5.4198030000000008E-2</v>
      </c>
    </row>
    <row r="50" spans="1:12" hidden="1" x14ac:dyDescent="0.25">
      <c r="A50" s="91">
        <v>2015</v>
      </c>
      <c r="B50" s="94">
        <v>0.19594470999999999</v>
      </c>
      <c r="C50" s="94">
        <v>0.15563349000000001</v>
      </c>
      <c r="D50" s="94">
        <v>0.24726882</v>
      </c>
      <c r="E50" s="94">
        <v>0.28700765</v>
      </c>
      <c r="F50" s="94">
        <v>0.23452680999999997</v>
      </c>
      <c r="G50" s="94">
        <v>0.34973408</v>
      </c>
      <c r="I50" s="119">
        <f t="shared" si="0"/>
        <v>-4.0311219999999981E-2</v>
      </c>
      <c r="J50" s="119">
        <f t="shared" si="1"/>
        <v>-5.1324110000000006E-2</v>
      </c>
      <c r="K50" s="119">
        <f t="shared" si="2"/>
        <v>-5.2480840000000029E-2</v>
      </c>
      <c r="L50" s="119">
        <f t="shared" si="3"/>
        <v>-6.272643E-2</v>
      </c>
    </row>
    <row r="51" spans="1:12" hidden="1" x14ac:dyDescent="0.25">
      <c r="B51" s="91">
        <v>100</v>
      </c>
    </row>
  </sheetData>
  <sheetProtection algorithmName="SHA-512" hashValue="b3r/k3O8yw3NnPDklNAsb1isAfSIO23eZfuC72jkTMveABWDVcjJjk1TSV0YUPkebKYsL7vEp9OouqWO+/yW6w==" saltValue="1WFOsXKzMCmOCE63qUbP8A==" spinCount="100000" sheet="1" scenarios="1"/>
  <pageMargins left="0.7" right="0.7" top="0.75" bottom="0.75" header="0.3" footer="0.3"/>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29:H55"/>
  <sheetViews>
    <sheetView showGridLines="0" showRowColHeaders="0" zoomScale="90" zoomScaleNormal="90" workbookViewId="0"/>
  </sheetViews>
  <sheetFormatPr defaultRowHeight="15.75" x14ac:dyDescent="0.25"/>
  <cols>
    <col min="1" max="4" width="9" style="27" customWidth="1"/>
    <col min="5" max="16384" width="9" style="27"/>
  </cols>
  <sheetData>
    <row r="29" spans="1:4" x14ac:dyDescent="0.25">
      <c r="A29" s="46" t="s">
        <v>342</v>
      </c>
      <c r="B29" s="46"/>
      <c r="C29" s="46"/>
      <c r="D29" s="46"/>
    </row>
    <row r="30" spans="1:4" x14ac:dyDescent="0.25">
      <c r="A30" s="46" t="s">
        <v>346</v>
      </c>
      <c r="B30" s="46"/>
      <c r="C30" s="46"/>
      <c r="D30" s="46"/>
    </row>
    <row r="34" spans="1:8" x14ac:dyDescent="0.25">
      <c r="H34" s="46"/>
    </row>
    <row r="35" spans="1:8" hidden="1" x14ac:dyDescent="0.25">
      <c r="A35" s="27" t="s">
        <v>173</v>
      </c>
      <c r="B35" s="27" t="s">
        <v>214</v>
      </c>
      <c r="C35" s="27" t="s">
        <v>215</v>
      </c>
    </row>
    <row r="36" spans="1:8" hidden="1" x14ac:dyDescent="0.25">
      <c r="A36" s="27" t="s">
        <v>83</v>
      </c>
      <c r="B36" s="30">
        <v>0.52043905999999995</v>
      </c>
      <c r="C36" s="30">
        <v>0.58257848999999995</v>
      </c>
    </row>
    <row r="37" spans="1:8" hidden="1" x14ac:dyDescent="0.25">
      <c r="A37" s="27" t="s">
        <v>339</v>
      </c>
      <c r="B37" s="30">
        <v>0.47445255000000003</v>
      </c>
      <c r="C37" s="30">
        <v>0.41801685</v>
      </c>
    </row>
    <row r="38" spans="1:8" hidden="1" x14ac:dyDescent="0.25">
      <c r="A38" s="27" t="s">
        <v>47</v>
      </c>
      <c r="B38" s="30">
        <v>0.38784948000000002</v>
      </c>
      <c r="C38" s="30">
        <v>0.49381123000000005</v>
      </c>
    </row>
    <row r="39" spans="1:8" hidden="1" x14ac:dyDescent="0.25">
      <c r="A39" s="27" t="s">
        <v>160</v>
      </c>
      <c r="B39" s="30">
        <v>0.33812471999999999</v>
      </c>
      <c r="C39" s="30">
        <v>0.41706097999999997</v>
      </c>
    </row>
    <row r="40" spans="1:8" hidden="1" x14ac:dyDescent="0.25">
      <c r="A40" s="27" t="s">
        <v>54</v>
      </c>
      <c r="B40" s="30">
        <v>0.30534252000000001</v>
      </c>
      <c r="C40" s="30">
        <v>0.57032114999999994</v>
      </c>
    </row>
    <row r="41" spans="1:8" hidden="1" x14ac:dyDescent="0.25">
      <c r="A41" s="27" t="s">
        <v>87</v>
      </c>
      <c r="B41" s="30">
        <v>0.26559724000000001</v>
      </c>
      <c r="C41" s="30">
        <v>0.34811805000000001</v>
      </c>
    </row>
    <row r="42" spans="1:8" hidden="1" x14ac:dyDescent="0.25">
      <c r="A42" s="27" t="s">
        <v>58</v>
      </c>
      <c r="B42" s="30">
        <v>0.25455507999999999</v>
      </c>
      <c r="C42" s="30">
        <v>0.23688662999999999</v>
      </c>
    </row>
    <row r="43" spans="1:8" hidden="1" x14ac:dyDescent="0.25">
      <c r="A43" s="27" t="s">
        <v>144</v>
      </c>
      <c r="B43" s="30">
        <v>0.2478525</v>
      </c>
      <c r="C43" s="30">
        <v>0.41910240999999998</v>
      </c>
    </row>
    <row r="44" spans="1:8" hidden="1" x14ac:dyDescent="0.25">
      <c r="A44" s="27" t="s">
        <v>327</v>
      </c>
      <c r="B44" s="30">
        <v>0.23954883999999999</v>
      </c>
      <c r="C44" s="30">
        <v>0.35400106999999997</v>
      </c>
    </row>
    <row r="45" spans="1:8" hidden="1" x14ac:dyDescent="0.25">
      <c r="A45" s="27" t="s">
        <v>84</v>
      </c>
      <c r="B45" s="30">
        <v>0.23856209</v>
      </c>
      <c r="C45" s="30">
        <v>0.24556703999999999</v>
      </c>
    </row>
    <row r="46" spans="1:8" hidden="1" x14ac:dyDescent="0.25">
      <c r="A46" s="27" t="s">
        <v>115</v>
      </c>
      <c r="B46" s="30">
        <v>0.22609655000000001</v>
      </c>
      <c r="C46" s="30">
        <v>0.28749266000000001</v>
      </c>
    </row>
    <row r="47" spans="1:8" hidden="1" x14ac:dyDescent="0.25">
      <c r="A47" s="27" t="s">
        <v>70</v>
      </c>
      <c r="B47" s="30">
        <v>0.21893025999999999</v>
      </c>
      <c r="C47" s="30">
        <v>0.34046480000000001</v>
      </c>
    </row>
    <row r="48" spans="1:8" hidden="1" x14ac:dyDescent="0.25">
      <c r="A48" s="27" t="s">
        <v>90</v>
      </c>
      <c r="B48" s="30">
        <v>0.21832692000000001</v>
      </c>
      <c r="C48" s="30">
        <v>0.29141504000000001</v>
      </c>
    </row>
    <row r="49" spans="1:3" hidden="1" x14ac:dyDescent="0.25">
      <c r="A49" s="27" t="s">
        <v>59</v>
      </c>
      <c r="B49" s="30">
        <v>0.21627409</v>
      </c>
      <c r="C49" s="30">
        <v>0.37731917999999998</v>
      </c>
    </row>
    <row r="50" spans="1:3" hidden="1" x14ac:dyDescent="0.25">
      <c r="A50" s="27" t="s">
        <v>56</v>
      </c>
      <c r="B50" s="30">
        <v>0.18323607</v>
      </c>
      <c r="C50" s="30">
        <v>0.27761545999999998</v>
      </c>
    </row>
    <row r="51" spans="1:3" hidden="1" x14ac:dyDescent="0.25">
      <c r="A51" s="27" t="s">
        <v>128</v>
      </c>
      <c r="B51" s="30">
        <v>0.15582221000000002</v>
      </c>
      <c r="C51" s="30">
        <v>0.27803597000000002</v>
      </c>
    </row>
    <row r="52" spans="1:3" hidden="1" x14ac:dyDescent="0.25">
      <c r="A52" s="27" t="s">
        <v>146</v>
      </c>
      <c r="B52" s="30">
        <v>0.13083049000000002</v>
      </c>
      <c r="C52" s="30">
        <v>0.28853653000000001</v>
      </c>
    </row>
    <row r="53" spans="1:3" hidden="1" x14ac:dyDescent="0.25">
      <c r="A53" s="27" t="s">
        <v>117</v>
      </c>
      <c r="B53" s="30">
        <v>0.12519935999999998</v>
      </c>
      <c r="C53" s="30">
        <v>0.18507198999999999</v>
      </c>
    </row>
    <row r="54" spans="1:3" hidden="1" x14ac:dyDescent="0.25">
      <c r="A54" s="27" t="s">
        <v>77</v>
      </c>
      <c r="B54" s="30">
        <v>0.10363790000000001</v>
      </c>
      <c r="C54" s="30">
        <v>0.33020338000000005</v>
      </c>
    </row>
    <row r="55" spans="1:3" hidden="1" x14ac:dyDescent="0.25">
      <c r="A55" s="27" t="s">
        <v>110</v>
      </c>
      <c r="B55" s="30">
        <v>0.1007772</v>
      </c>
      <c r="C55" s="30">
        <v>0.26578098</v>
      </c>
    </row>
  </sheetData>
  <sheetProtection algorithmName="SHA-512" hashValue="4gC8L170FaY8Gqh9N1sNMVG3ElJEcaoeiaH3Ubaq9AdYKL8YUY346B3v31VAJ6EzQr4DVQRtGnTfdR3fo0DJBA==" saltValue="pBr6i1LfD2UfFgvXrKhNcQ==" spinCount="100000" sheet="1" scenarios="1"/>
  <sortState ref="A36:C56">
    <sortCondition descending="1" ref="B36"/>
  </sortState>
  <pageMargins left="0.7" right="0.7" top="0.75" bottom="0.75" header="0.3" footer="0.3"/>
  <pageSetup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26:K68"/>
  <sheetViews>
    <sheetView showGridLines="0" showRowColHeaders="0" zoomScale="80" zoomScaleNormal="80" workbookViewId="0">
      <selection sqref="A1:F1"/>
    </sheetView>
  </sheetViews>
  <sheetFormatPr defaultRowHeight="15.75" x14ac:dyDescent="0.25"/>
  <cols>
    <col min="1" max="1" width="29.75" style="91" bestFit="1" customWidth="1"/>
    <col min="2" max="7" width="6.25" style="91" bestFit="1" customWidth="1"/>
    <col min="8" max="8" width="6.125" style="91" bestFit="1" customWidth="1"/>
    <col min="9" max="9" width="4.875" style="91" customWidth="1"/>
    <col min="10" max="11" width="4.875" style="91" bestFit="1" customWidth="1"/>
    <col min="12" max="16384" width="9" style="91"/>
  </cols>
  <sheetData>
    <row r="26" spans="1:1" x14ac:dyDescent="0.25">
      <c r="A26" s="91" t="s">
        <v>342</v>
      </c>
    </row>
    <row r="27" spans="1:1" x14ac:dyDescent="0.25">
      <c r="A27" s="91" t="s">
        <v>288</v>
      </c>
    </row>
    <row r="33" spans="1:11" hidden="1" x14ac:dyDescent="0.25">
      <c r="A33" s="96" t="s">
        <v>177</v>
      </c>
      <c r="B33" s="96">
        <v>2009</v>
      </c>
      <c r="C33" s="96">
        <v>2010</v>
      </c>
      <c r="D33" s="96">
        <v>2011</v>
      </c>
      <c r="E33" s="96">
        <v>2012</v>
      </c>
      <c r="F33" s="96">
        <v>2013</v>
      </c>
      <c r="G33" s="96">
        <v>2014</v>
      </c>
      <c r="H33" s="96">
        <v>2015</v>
      </c>
    </row>
    <row r="34" spans="1:11" hidden="1" x14ac:dyDescent="0.25">
      <c r="A34" s="91" t="s">
        <v>183</v>
      </c>
      <c r="B34" s="94">
        <v>0.20933013576660361</v>
      </c>
      <c r="C34" s="94">
        <v>0.42383588289295487</v>
      </c>
      <c r="D34" s="94">
        <v>0.46376605542372329</v>
      </c>
      <c r="E34" s="94">
        <v>0.51763054326754221</v>
      </c>
      <c r="F34" s="94">
        <v>0.49119860280692079</v>
      </c>
      <c r="G34" s="94">
        <v>0.60654532467112032</v>
      </c>
      <c r="H34" s="94">
        <v>0.60305468827435826</v>
      </c>
      <c r="I34" s="94"/>
      <c r="J34" s="94"/>
      <c r="K34" s="94"/>
    </row>
    <row r="35" spans="1:11" hidden="1" x14ac:dyDescent="0.25">
      <c r="A35" s="91" t="s">
        <v>184</v>
      </c>
      <c r="B35" s="94">
        <v>6.8268124393759108E-2</v>
      </c>
      <c r="C35" s="94">
        <v>7.8363115730247429E-2</v>
      </c>
      <c r="D35" s="94">
        <v>7.9405071038511132E-2</v>
      </c>
      <c r="E35" s="94">
        <v>9.8282288606625537E-2</v>
      </c>
      <c r="F35" s="94">
        <v>0.10456480569653814</v>
      </c>
      <c r="G35" s="94">
        <v>0.12967966851028667</v>
      </c>
      <c r="H35" s="94">
        <v>0.14623371685661782</v>
      </c>
      <c r="I35" s="94"/>
      <c r="J35" s="94"/>
      <c r="K35" s="94"/>
    </row>
    <row r="36" spans="1:11" hidden="1" x14ac:dyDescent="0.25">
      <c r="A36" s="91" t="s">
        <v>185</v>
      </c>
      <c r="B36" s="94">
        <v>1.0184595798854232E-2</v>
      </c>
      <c r="C36" s="94">
        <v>7.6598311218335338E-2</v>
      </c>
      <c r="D36" s="94">
        <v>7.5127334465195247E-2</v>
      </c>
      <c r="E36" s="94">
        <v>0.13969404186795492</v>
      </c>
      <c r="F36" s="94">
        <v>0.19060665362035226</v>
      </c>
      <c r="G36" s="94">
        <v>8.2943013270882118E-2</v>
      </c>
      <c r="H36" s="94">
        <v>8.9398280802292257E-2</v>
      </c>
      <c r="I36" s="94"/>
      <c r="J36" s="94"/>
      <c r="K36" s="94"/>
    </row>
    <row r="37" spans="1:11" hidden="1" x14ac:dyDescent="0.25">
      <c r="A37" s="91" t="s">
        <v>186</v>
      </c>
      <c r="B37" s="94">
        <v>0.23550518471010085</v>
      </c>
      <c r="C37" s="94">
        <v>0.34637458353980904</v>
      </c>
      <c r="D37" s="94">
        <v>0.29998709732914713</v>
      </c>
      <c r="E37" s="94">
        <v>0.3157716268487275</v>
      </c>
      <c r="F37" s="94">
        <v>0.24970747353264625</v>
      </c>
      <c r="G37" s="94">
        <v>0.22981077079262854</v>
      </c>
      <c r="H37" s="94">
        <v>0.28158560378579545</v>
      </c>
      <c r="I37" s="94"/>
      <c r="J37" s="94"/>
      <c r="K37" s="94"/>
    </row>
    <row r="38" spans="1:11" hidden="1" x14ac:dyDescent="0.25">
      <c r="A38" s="91" t="s">
        <v>187</v>
      </c>
      <c r="B38" s="94">
        <v>1.435480684200623E-2</v>
      </c>
      <c r="C38" s="94">
        <v>3.5238835321167852E-2</v>
      </c>
      <c r="D38" s="94">
        <v>3.6191090835206566E-2</v>
      </c>
      <c r="E38" s="94">
        <v>3.7922090877557088E-2</v>
      </c>
      <c r="F38" s="94">
        <v>3.9730659736007166E-2</v>
      </c>
      <c r="G38" s="94">
        <v>6.1920120506795427E-2</v>
      </c>
      <c r="H38" s="94">
        <v>0.15375867236904481</v>
      </c>
      <c r="I38" s="94"/>
      <c r="J38" s="94"/>
      <c r="K38" s="94"/>
    </row>
    <row r="39" spans="1:11" hidden="1" x14ac:dyDescent="0.25">
      <c r="A39" s="91" t="s">
        <v>188</v>
      </c>
      <c r="B39" s="94">
        <v>0.24110416217381928</v>
      </c>
      <c r="C39" s="94">
        <v>0.16343660733904636</v>
      </c>
      <c r="D39" s="94">
        <v>0.29963450551790211</v>
      </c>
      <c r="E39" s="94">
        <v>0.29789164277678992</v>
      </c>
      <c r="F39" s="94">
        <v>0.37614575928766508</v>
      </c>
      <c r="G39" s="94">
        <v>0.4585403133358808</v>
      </c>
      <c r="H39" s="94">
        <v>0.47785412056985366</v>
      </c>
      <c r="I39" s="94"/>
      <c r="J39" s="94"/>
      <c r="K39" s="94"/>
    </row>
    <row r="40" spans="1:11" hidden="1" x14ac:dyDescent="0.25">
      <c r="A40" s="91" t="s">
        <v>178</v>
      </c>
      <c r="B40" s="94">
        <v>0.144767422475793</v>
      </c>
      <c r="C40" s="94">
        <v>0.32452841796688264</v>
      </c>
      <c r="D40" s="94">
        <v>0.3564138471412972</v>
      </c>
      <c r="E40" s="94">
        <v>0.40749157420108051</v>
      </c>
      <c r="F40" s="94">
        <v>0.39066774535610671</v>
      </c>
      <c r="G40" s="94">
        <v>0.48583747567930757</v>
      </c>
      <c r="H40" s="94">
        <v>0.49562953068005777</v>
      </c>
      <c r="I40" s="94"/>
      <c r="J40" s="94"/>
      <c r="K40" s="94"/>
    </row>
    <row r="41" spans="1:11" hidden="1" x14ac:dyDescent="0.25">
      <c r="A41" s="91" t="s">
        <v>190</v>
      </c>
      <c r="B41" s="94">
        <v>0.144767422475793</v>
      </c>
      <c r="C41" s="94">
        <v>0.33562724794134763</v>
      </c>
      <c r="D41" s="94">
        <v>0.36836134057748565</v>
      </c>
      <c r="E41" s="94">
        <v>0.42002851541024433</v>
      </c>
      <c r="F41" s="94">
        <v>0.40183009368825362</v>
      </c>
      <c r="G41" s="94">
        <v>0.49866251489854224</v>
      </c>
      <c r="H41" s="94">
        <v>0.50522568453231786</v>
      </c>
      <c r="I41" s="94"/>
      <c r="J41" s="94"/>
      <c r="K41" s="94"/>
    </row>
    <row r="42" spans="1:11" hidden="1" x14ac:dyDescent="0.25">
      <c r="A42" s="91" t="s">
        <v>191</v>
      </c>
      <c r="B42" s="94">
        <v>0.15072059796826656</v>
      </c>
      <c r="C42" s="94">
        <v>0.31611366472429547</v>
      </c>
      <c r="D42" s="94">
        <v>0.34543333598247006</v>
      </c>
      <c r="E42" s="94">
        <v>0.39304910045619684</v>
      </c>
      <c r="F42" s="94">
        <v>0.37863176874278959</v>
      </c>
      <c r="G42" s="94">
        <v>0.46707072046750631</v>
      </c>
      <c r="H42" s="94">
        <v>0.47215638561684237</v>
      </c>
      <c r="I42" s="94"/>
      <c r="J42" s="94"/>
      <c r="K42" s="94"/>
    </row>
    <row r="44" spans="1:11" x14ac:dyDescent="0.25">
      <c r="A44" s="96"/>
    </row>
    <row r="45" spans="1:11" x14ac:dyDescent="0.25">
      <c r="B45" s="96"/>
      <c r="C45" s="96"/>
      <c r="D45" s="96"/>
      <c r="E45" s="96"/>
      <c r="F45" s="96"/>
      <c r="G45" s="96"/>
    </row>
    <row r="46" spans="1:11" x14ac:dyDescent="0.25">
      <c r="B46" s="94"/>
      <c r="C46" s="94"/>
      <c r="D46" s="94"/>
      <c r="E46" s="94"/>
      <c r="F46" s="94"/>
      <c r="G46" s="94"/>
    </row>
    <row r="47" spans="1:11" x14ac:dyDescent="0.25">
      <c r="B47" s="94"/>
      <c r="C47" s="94"/>
      <c r="D47" s="94"/>
      <c r="E47" s="94"/>
      <c r="F47" s="94"/>
      <c r="G47" s="94"/>
    </row>
    <row r="48" spans="1:11" x14ac:dyDescent="0.25">
      <c r="B48" s="94"/>
      <c r="C48" s="94"/>
      <c r="D48" s="94"/>
      <c r="E48" s="94"/>
      <c r="F48" s="94"/>
      <c r="G48" s="94"/>
    </row>
    <row r="49" spans="1:11" x14ac:dyDescent="0.25">
      <c r="B49" s="94"/>
      <c r="C49" s="94"/>
      <c r="D49" s="94"/>
      <c r="E49" s="94"/>
      <c r="F49" s="94"/>
      <c r="G49" s="94"/>
    </row>
    <row r="50" spans="1:11" x14ac:dyDescent="0.25">
      <c r="B50" s="94"/>
      <c r="C50" s="94"/>
      <c r="D50" s="94"/>
      <c r="E50" s="94"/>
      <c r="F50" s="94"/>
      <c r="G50" s="94"/>
    </row>
    <row r="51" spans="1:11" x14ac:dyDescent="0.25">
      <c r="B51" s="94"/>
      <c r="C51" s="94"/>
      <c r="D51" s="94"/>
      <c r="E51" s="94"/>
      <c r="F51" s="94"/>
      <c r="G51" s="94"/>
    </row>
    <row r="52" spans="1:11" x14ac:dyDescent="0.25">
      <c r="B52" s="94"/>
      <c r="C52" s="94"/>
      <c r="D52" s="94"/>
      <c r="E52" s="94"/>
      <c r="F52" s="94"/>
      <c r="G52" s="94"/>
    </row>
    <row r="53" spans="1:11" x14ac:dyDescent="0.25">
      <c r="B53" s="94"/>
      <c r="C53" s="94"/>
      <c r="D53" s="94"/>
      <c r="E53" s="94"/>
      <c r="F53" s="94"/>
      <c r="G53" s="94"/>
      <c r="H53" s="94"/>
      <c r="I53" s="94"/>
      <c r="J53" s="94"/>
      <c r="K53" s="94"/>
    </row>
    <row r="54" spans="1:11" x14ac:dyDescent="0.25">
      <c r="B54" s="94"/>
      <c r="C54" s="94"/>
      <c r="D54" s="94"/>
      <c r="E54" s="94"/>
      <c r="F54" s="94"/>
      <c r="G54" s="94"/>
      <c r="H54" s="94"/>
      <c r="I54" s="94"/>
      <c r="J54" s="94"/>
      <c r="K54" s="94"/>
    </row>
    <row r="55" spans="1:11" x14ac:dyDescent="0.25">
      <c r="B55" s="94"/>
      <c r="C55" s="94"/>
      <c r="D55" s="94"/>
      <c r="E55" s="94"/>
      <c r="F55" s="94"/>
      <c r="G55" s="94"/>
      <c r="H55" s="94"/>
      <c r="I55" s="94"/>
      <c r="J55" s="94"/>
      <c r="K55" s="94"/>
    </row>
    <row r="57" spans="1:11" x14ac:dyDescent="0.25">
      <c r="A57" s="96"/>
    </row>
    <row r="58" spans="1:11" x14ac:dyDescent="0.25">
      <c r="B58" s="96"/>
      <c r="C58" s="96"/>
      <c r="D58" s="96"/>
      <c r="E58" s="96"/>
      <c r="F58" s="96"/>
      <c r="G58" s="96"/>
      <c r="H58" s="96"/>
      <c r="I58" s="96"/>
      <c r="J58" s="96"/>
      <c r="K58" s="96"/>
    </row>
    <row r="59" spans="1:11" x14ac:dyDescent="0.25">
      <c r="B59" s="94"/>
      <c r="C59" s="94"/>
      <c r="D59" s="94"/>
      <c r="E59" s="94"/>
      <c r="F59" s="94"/>
      <c r="G59" s="94"/>
      <c r="H59" s="94"/>
      <c r="I59" s="94"/>
      <c r="J59" s="94"/>
      <c r="K59" s="94"/>
    </row>
    <row r="60" spans="1:11" x14ac:dyDescent="0.25">
      <c r="B60" s="94"/>
      <c r="C60" s="94"/>
      <c r="D60" s="94"/>
      <c r="E60" s="94"/>
      <c r="F60" s="94"/>
      <c r="G60" s="94"/>
      <c r="H60" s="94"/>
      <c r="I60" s="94"/>
      <c r="J60" s="94"/>
      <c r="K60" s="94"/>
    </row>
    <row r="61" spans="1:11" x14ac:dyDescent="0.25">
      <c r="B61" s="94"/>
      <c r="C61" s="94"/>
      <c r="D61" s="94"/>
      <c r="E61" s="94"/>
      <c r="F61" s="94"/>
      <c r="G61" s="94"/>
      <c r="H61" s="94"/>
      <c r="I61" s="94"/>
      <c r="J61" s="94"/>
      <c r="K61" s="94"/>
    </row>
    <row r="62" spans="1:11" x14ac:dyDescent="0.25">
      <c r="B62" s="94"/>
      <c r="C62" s="94"/>
      <c r="D62" s="94"/>
      <c r="E62" s="94"/>
      <c r="F62" s="94"/>
      <c r="G62" s="94"/>
      <c r="H62" s="94"/>
      <c r="I62" s="94"/>
      <c r="J62" s="94"/>
      <c r="K62" s="94"/>
    </row>
    <row r="63" spans="1:11" x14ac:dyDescent="0.25">
      <c r="B63" s="94"/>
      <c r="C63" s="94"/>
      <c r="D63" s="94"/>
      <c r="E63" s="94"/>
      <c r="F63" s="94"/>
      <c r="G63" s="94"/>
      <c r="H63" s="94"/>
      <c r="I63" s="94"/>
      <c r="J63" s="94"/>
      <c r="K63" s="94"/>
    </row>
    <row r="64" spans="1:11" x14ac:dyDescent="0.25">
      <c r="B64" s="94"/>
      <c r="C64" s="94"/>
      <c r="D64" s="94"/>
      <c r="E64" s="94"/>
      <c r="F64" s="94"/>
      <c r="G64" s="94"/>
      <c r="H64" s="94"/>
      <c r="I64" s="94"/>
      <c r="J64" s="94"/>
      <c r="K64" s="94"/>
    </row>
    <row r="65" spans="2:11" x14ac:dyDescent="0.25">
      <c r="B65" s="94"/>
      <c r="C65" s="94"/>
      <c r="D65" s="94"/>
      <c r="E65" s="94"/>
      <c r="F65" s="94"/>
      <c r="G65" s="94"/>
      <c r="H65" s="94"/>
      <c r="I65" s="94"/>
      <c r="J65" s="94"/>
      <c r="K65" s="94"/>
    </row>
    <row r="66" spans="2:11" x14ac:dyDescent="0.25">
      <c r="B66" s="94"/>
      <c r="C66" s="94"/>
      <c r="D66" s="94"/>
      <c r="E66" s="94"/>
      <c r="F66" s="94"/>
      <c r="G66" s="94"/>
      <c r="H66" s="94"/>
      <c r="I66" s="94"/>
      <c r="J66" s="94"/>
      <c r="K66" s="94"/>
    </row>
    <row r="67" spans="2:11" x14ac:dyDescent="0.25">
      <c r="B67" s="94"/>
      <c r="C67" s="94"/>
      <c r="D67" s="94"/>
      <c r="E67" s="94"/>
      <c r="F67" s="94"/>
      <c r="G67" s="94"/>
      <c r="H67" s="94"/>
      <c r="I67" s="94"/>
      <c r="J67" s="94"/>
      <c r="K67" s="94"/>
    </row>
    <row r="68" spans="2:11" x14ac:dyDescent="0.25">
      <c r="B68" s="94"/>
      <c r="C68" s="94"/>
      <c r="D68" s="94"/>
      <c r="E68" s="94"/>
      <c r="F68" s="94"/>
      <c r="G68" s="94"/>
      <c r="H68" s="94"/>
      <c r="I68" s="94"/>
      <c r="J68" s="94"/>
      <c r="K68" s="94"/>
    </row>
  </sheetData>
  <sheetProtection algorithmName="SHA-512" hashValue="71IR0yqojqOeXfWbj25TF3D6Jpnyl7pXMipvzFv+ibtzKceVckI275hXn1Sn8eHWL/dXqutFejKkGgT+W/VP/Q==" saltValue="UPwo4YX28J/QVKs/Yk+0mg==" spinCount="100000" sheet="1" scenarios="1"/>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26:O50"/>
  <sheetViews>
    <sheetView showGridLines="0" showRowColHeaders="0" zoomScale="80" zoomScaleNormal="80" workbookViewId="0"/>
  </sheetViews>
  <sheetFormatPr defaultRowHeight="15.75" x14ac:dyDescent="0.25"/>
  <cols>
    <col min="1" max="1" width="9" style="91"/>
    <col min="2" max="2" width="7.125" style="91" customWidth="1"/>
    <col min="3" max="3" width="5.875" style="91" bestFit="1" customWidth="1"/>
    <col min="4" max="4" width="5.75" style="91" bestFit="1" customWidth="1"/>
    <col min="5" max="16384" width="9" style="91"/>
  </cols>
  <sheetData>
    <row r="26" spans="1:15" ht="15.75" customHeight="1" x14ac:dyDescent="0.25">
      <c r="A26" s="91" t="s">
        <v>342</v>
      </c>
    </row>
    <row r="27" spans="1:15" x14ac:dyDescent="0.25">
      <c r="A27" s="91" t="s">
        <v>336</v>
      </c>
    </row>
    <row r="31" spans="1:15" hidden="1" x14ac:dyDescent="0.25">
      <c r="A31" s="91" t="s">
        <v>173</v>
      </c>
      <c r="B31" s="91" t="s">
        <v>208</v>
      </c>
      <c r="C31" s="91" t="s">
        <v>209</v>
      </c>
      <c r="D31" s="91" t="s">
        <v>210</v>
      </c>
      <c r="E31" s="120" t="s">
        <v>211</v>
      </c>
      <c r="F31" s="120" t="s">
        <v>212</v>
      </c>
      <c r="I31" s="123" t="s">
        <v>298</v>
      </c>
      <c r="J31" s="123" t="s">
        <v>300</v>
      </c>
      <c r="K31" s="123" t="s">
        <v>299</v>
      </c>
      <c r="L31" s="123" t="s">
        <v>208</v>
      </c>
      <c r="M31" s="109" t="s">
        <v>322</v>
      </c>
      <c r="N31" s="123" t="s">
        <v>302</v>
      </c>
      <c r="O31" s="123" t="s">
        <v>301</v>
      </c>
    </row>
    <row r="32" spans="1:15" hidden="1" x14ac:dyDescent="0.25">
      <c r="A32" s="91" t="str">
        <f t="shared" ref="A32:A50" si="0">H32</f>
        <v>Cabo Verde</v>
      </c>
      <c r="B32" s="119">
        <f t="shared" ref="B32:B50" si="1">I32</f>
        <v>0.51388888888888884</v>
      </c>
      <c r="C32" s="121">
        <f t="shared" ref="C32:C50" si="2">J32</f>
        <v>0.39361702127659576</v>
      </c>
      <c r="D32" s="121">
        <v>0.67</v>
      </c>
      <c r="E32" s="122">
        <f t="shared" ref="E32:E50" si="3">B32-C32</f>
        <v>0.12027186761229308</v>
      </c>
      <c r="F32" s="122">
        <f t="shared" ref="F32:F50" si="4">D32-B32</f>
        <v>0.1561111111111112</v>
      </c>
      <c r="H32" s="91" t="s">
        <v>339</v>
      </c>
      <c r="I32" s="119">
        <f t="shared" ref="I32:I50" si="5">L32/M32</f>
        <v>0.51388888888888884</v>
      </c>
      <c r="J32" s="119">
        <f t="shared" ref="J32:J50" si="6">L32/O32</f>
        <v>0.39361702127659576</v>
      </c>
      <c r="K32" s="119">
        <f t="shared" ref="K32:K50" si="7">L32/N32</f>
        <v>0.6607142857142857</v>
      </c>
      <c r="L32" s="116">
        <v>37</v>
      </c>
      <c r="M32" s="91">
        <v>72</v>
      </c>
      <c r="N32" s="91">
        <v>56</v>
      </c>
      <c r="O32" s="91">
        <v>94</v>
      </c>
    </row>
    <row r="33" spans="1:15" hidden="1" x14ac:dyDescent="0.25">
      <c r="A33" s="91" t="str">
        <f t="shared" si="0"/>
        <v>Benin</v>
      </c>
      <c r="B33" s="119">
        <f t="shared" si="1"/>
        <v>0.3695468618069237</v>
      </c>
      <c r="C33" s="121">
        <v>0.28999999999999998</v>
      </c>
      <c r="D33" s="121">
        <v>0.49</v>
      </c>
      <c r="E33" s="122">
        <f t="shared" si="3"/>
        <v>7.9546861806923719E-2</v>
      </c>
      <c r="F33" s="122">
        <f t="shared" si="4"/>
        <v>0.12045313819307629</v>
      </c>
      <c r="H33" s="91" t="s">
        <v>47</v>
      </c>
      <c r="I33" s="119">
        <f t="shared" si="5"/>
        <v>0.3695468618069237</v>
      </c>
      <c r="J33" s="119">
        <f t="shared" si="6"/>
        <v>0.28130261234573967</v>
      </c>
      <c r="K33" s="119">
        <f t="shared" si="7"/>
        <v>0.47169255503175611</v>
      </c>
      <c r="L33" s="116">
        <v>1313</v>
      </c>
      <c r="M33" s="91">
        <v>3553</v>
      </c>
      <c r="N33" s="91">
        <v>2783.5927999999999</v>
      </c>
      <c r="O33" s="91">
        <v>4667.5712999999996</v>
      </c>
    </row>
    <row r="34" spans="1:15" hidden="1" x14ac:dyDescent="0.25">
      <c r="A34" s="91" t="str">
        <f t="shared" si="0"/>
        <v>Côte d'Ivoire</v>
      </c>
      <c r="B34" s="119">
        <f t="shared" si="1"/>
        <v>0.33033247169979502</v>
      </c>
      <c r="C34" s="121">
        <v>0.28000000000000003</v>
      </c>
      <c r="D34" s="121">
        <v>0.38</v>
      </c>
      <c r="E34" s="122">
        <f t="shared" si="3"/>
        <v>5.0332471699794989E-2</v>
      </c>
      <c r="F34" s="122">
        <f t="shared" si="4"/>
        <v>4.9667528300204988E-2</v>
      </c>
      <c r="H34" s="91" t="s">
        <v>328</v>
      </c>
      <c r="I34" s="119">
        <f t="shared" si="5"/>
        <v>0.33033247169979502</v>
      </c>
      <c r="J34" s="119">
        <f t="shared" si="6"/>
        <v>0.28528460697905839</v>
      </c>
      <c r="K34" s="119">
        <f t="shared" si="7"/>
        <v>0.39189003764343855</v>
      </c>
      <c r="L34" s="116">
        <v>7412</v>
      </c>
      <c r="M34" s="91">
        <v>22438</v>
      </c>
      <c r="N34" s="91">
        <v>18913.468799999999</v>
      </c>
      <c r="O34" s="91">
        <v>25981.0723</v>
      </c>
    </row>
    <row r="35" spans="1:15" hidden="1" x14ac:dyDescent="0.25">
      <c r="A35" s="91" t="str">
        <f t="shared" si="0"/>
        <v>Gabon</v>
      </c>
      <c r="B35" s="119">
        <f t="shared" si="1"/>
        <v>0.31581417175035192</v>
      </c>
      <c r="C35" s="121">
        <f t="shared" si="2"/>
        <v>0.27049839228295819</v>
      </c>
      <c r="D35" s="121">
        <f t="shared" ref="D35:D50" si="8">K35</f>
        <v>0.37305986696230597</v>
      </c>
      <c r="E35" s="122">
        <f t="shared" si="3"/>
        <v>4.5315779467393735E-2</v>
      </c>
      <c r="F35" s="122">
        <f t="shared" si="4"/>
        <v>5.7245695211954051E-2</v>
      </c>
      <c r="H35" s="91" t="s">
        <v>83</v>
      </c>
      <c r="I35" s="119">
        <f t="shared" si="5"/>
        <v>0.31581417175035192</v>
      </c>
      <c r="J35" s="119">
        <f t="shared" si="6"/>
        <v>0.27049839228295819</v>
      </c>
      <c r="K35" s="119">
        <f t="shared" si="7"/>
        <v>0.37305986696230597</v>
      </c>
      <c r="L35" s="116">
        <v>673</v>
      </c>
      <c r="M35" s="91">
        <v>2131</v>
      </c>
      <c r="N35" s="91">
        <v>1804</v>
      </c>
      <c r="O35" s="91">
        <v>2488</v>
      </c>
    </row>
    <row r="36" spans="1:15" hidden="1" x14ac:dyDescent="0.25">
      <c r="A36" s="91" t="str">
        <f t="shared" si="0"/>
        <v>Burkina Faso</v>
      </c>
      <c r="B36" s="119">
        <f t="shared" si="1"/>
        <v>0.30133634481460569</v>
      </c>
      <c r="C36" s="121">
        <f t="shared" si="2"/>
        <v>0.25244402396720278</v>
      </c>
      <c r="D36" s="121">
        <f t="shared" si="8"/>
        <v>0.35633207211217449</v>
      </c>
      <c r="E36" s="122">
        <f t="shared" si="3"/>
        <v>4.8892320847402915E-2</v>
      </c>
      <c r="F36" s="122">
        <f t="shared" si="4"/>
        <v>5.4995727297568797E-2</v>
      </c>
      <c r="H36" s="91" t="s">
        <v>54</v>
      </c>
      <c r="I36" s="119">
        <f t="shared" si="5"/>
        <v>0.30133634481460569</v>
      </c>
      <c r="J36" s="119">
        <f t="shared" si="6"/>
        <v>0.25244402396720278</v>
      </c>
      <c r="K36" s="119">
        <f t="shared" si="7"/>
        <v>0.35633207211217449</v>
      </c>
      <c r="L36" s="116">
        <v>1601</v>
      </c>
      <c r="M36" s="91">
        <v>5313</v>
      </c>
      <c r="N36" s="91">
        <v>4493</v>
      </c>
      <c r="O36" s="91">
        <v>6342</v>
      </c>
    </row>
    <row r="37" spans="1:15" hidden="1" x14ac:dyDescent="0.25">
      <c r="A37" s="91" t="str">
        <f t="shared" si="0"/>
        <v>Ghana</v>
      </c>
      <c r="B37" s="119">
        <f t="shared" si="1"/>
        <v>0.30053940906529264</v>
      </c>
      <c r="C37" s="121">
        <f t="shared" si="2"/>
        <v>0.25430887662647317</v>
      </c>
      <c r="D37" s="121">
        <f t="shared" si="8"/>
        <v>0.35963391136801542</v>
      </c>
      <c r="E37" s="122">
        <f t="shared" si="3"/>
        <v>4.6230532438819472E-2</v>
      </c>
      <c r="F37" s="122">
        <f t="shared" si="4"/>
        <v>5.9094502302722784E-2</v>
      </c>
      <c r="H37" s="91" t="s">
        <v>87</v>
      </c>
      <c r="I37" s="119">
        <f t="shared" si="5"/>
        <v>0.30053940906529264</v>
      </c>
      <c r="J37" s="119">
        <f t="shared" si="6"/>
        <v>0.25430887662647317</v>
      </c>
      <c r="K37" s="119">
        <f t="shared" si="7"/>
        <v>0.35963391136801542</v>
      </c>
      <c r="L37" s="116">
        <v>3733</v>
      </c>
      <c r="M37" s="91">
        <v>12421</v>
      </c>
      <c r="N37" s="91">
        <v>10380</v>
      </c>
      <c r="O37" s="91">
        <v>14679</v>
      </c>
    </row>
    <row r="38" spans="1:15" hidden="1" x14ac:dyDescent="0.25">
      <c r="A38" s="91" t="str">
        <f t="shared" si="0"/>
        <v>Cameroon</v>
      </c>
      <c r="B38" s="119">
        <f t="shared" si="1"/>
        <v>0.29973271068235585</v>
      </c>
      <c r="C38" s="121">
        <f t="shared" si="2"/>
        <v>0.26885661531678012</v>
      </c>
      <c r="D38" s="121">
        <v>0.33</v>
      </c>
      <c r="E38" s="122">
        <f t="shared" si="3"/>
        <v>3.0876095365575729E-2</v>
      </c>
      <c r="F38" s="122">
        <f t="shared" si="4"/>
        <v>3.0267289317644164E-2</v>
      </c>
      <c r="H38" s="91" t="s">
        <v>56</v>
      </c>
      <c r="I38" s="119">
        <f t="shared" si="5"/>
        <v>0.29973271068235585</v>
      </c>
      <c r="J38" s="119">
        <f t="shared" si="6"/>
        <v>0.26885661531678012</v>
      </c>
      <c r="K38" s="119">
        <f t="shared" si="7"/>
        <v>0.33509651713952049</v>
      </c>
      <c r="L38" s="116">
        <v>9756</v>
      </c>
      <c r="M38" s="91">
        <v>32549</v>
      </c>
      <c r="N38" s="91">
        <v>29114</v>
      </c>
      <c r="O38" s="91">
        <v>36287</v>
      </c>
    </row>
    <row r="39" spans="1:15" hidden="1" x14ac:dyDescent="0.25">
      <c r="A39" s="91" t="str">
        <f t="shared" si="0"/>
        <v>Togo</v>
      </c>
      <c r="B39" s="119">
        <f t="shared" si="1"/>
        <v>0.22500000000000001</v>
      </c>
      <c r="C39" s="121">
        <f t="shared" si="2"/>
        <v>0.19492277649565062</v>
      </c>
      <c r="D39" s="121">
        <f t="shared" si="8"/>
        <v>0.25994318181818182</v>
      </c>
      <c r="E39" s="122">
        <f t="shared" si="3"/>
        <v>3.0077223504349382E-2</v>
      </c>
      <c r="F39" s="122">
        <f t="shared" si="4"/>
        <v>3.4943181818181818E-2</v>
      </c>
      <c r="H39" s="91" t="s">
        <v>160</v>
      </c>
      <c r="I39" s="119">
        <f t="shared" si="5"/>
        <v>0.22500000000000001</v>
      </c>
      <c r="J39" s="119">
        <f t="shared" si="6"/>
        <v>0.19492277649565062</v>
      </c>
      <c r="K39" s="119">
        <f t="shared" si="7"/>
        <v>0.25994318181818182</v>
      </c>
      <c r="L39" s="116">
        <v>1098</v>
      </c>
      <c r="M39" s="91">
        <v>4880</v>
      </c>
      <c r="N39" s="91">
        <v>4224</v>
      </c>
      <c r="O39" s="91">
        <v>5633</v>
      </c>
    </row>
    <row r="40" spans="1:15" hidden="1" x14ac:dyDescent="0.25">
      <c r="A40" s="91" t="str">
        <f t="shared" si="0"/>
        <v>Democratic Republic of the Congo</v>
      </c>
      <c r="B40" s="119">
        <f t="shared" si="1"/>
        <v>0.17487673379106955</v>
      </c>
      <c r="C40" s="121">
        <f t="shared" si="2"/>
        <v>0.14299171062547097</v>
      </c>
      <c r="D40" s="121">
        <v>0.21</v>
      </c>
      <c r="E40" s="122">
        <f t="shared" si="3"/>
        <v>3.1885023165598575E-2</v>
      </c>
      <c r="F40" s="122">
        <f t="shared" si="4"/>
        <v>3.5123266208930443E-2</v>
      </c>
      <c r="H40" s="91" t="s">
        <v>70</v>
      </c>
      <c r="I40" s="119">
        <f t="shared" si="5"/>
        <v>0.17487673379106955</v>
      </c>
      <c r="J40" s="119">
        <f t="shared" si="6"/>
        <v>0.14299171062547097</v>
      </c>
      <c r="K40" s="119">
        <f t="shared" si="7"/>
        <v>0.21931345353675452</v>
      </c>
      <c r="L40" s="116">
        <v>3795</v>
      </c>
      <c r="M40" s="91">
        <v>21701</v>
      </c>
      <c r="N40" s="91">
        <v>17304</v>
      </c>
      <c r="O40" s="91">
        <v>26540</v>
      </c>
    </row>
    <row r="41" spans="1:15" hidden="1" x14ac:dyDescent="0.25">
      <c r="A41" s="91" t="str">
        <f t="shared" si="0"/>
        <v>Central African Republic</v>
      </c>
      <c r="B41" s="119">
        <f t="shared" si="1"/>
        <v>0.12740434332988623</v>
      </c>
      <c r="C41" s="121">
        <f t="shared" si="2"/>
        <v>0.11149321266968326</v>
      </c>
      <c r="D41" s="121">
        <f t="shared" si="8"/>
        <v>0.1470518023394605</v>
      </c>
      <c r="E41" s="122">
        <f t="shared" si="3"/>
        <v>1.5911130660202971E-2</v>
      </c>
      <c r="F41" s="122">
        <f t="shared" si="4"/>
        <v>1.9647459009574264E-2</v>
      </c>
      <c r="H41" s="91" t="s">
        <v>58</v>
      </c>
      <c r="I41" s="119">
        <f t="shared" si="5"/>
        <v>0.12740434332988623</v>
      </c>
      <c r="J41" s="119">
        <f t="shared" si="6"/>
        <v>0.11149321266968326</v>
      </c>
      <c r="K41" s="119">
        <f t="shared" si="7"/>
        <v>0.1470518023394605</v>
      </c>
      <c r="L41" s="116">
        <v>616</v>
      </c>
      <c r="M41" s="91">
        <v>4835</v>
      </c>
      <c r="N41" s="91">
        <v>4189</v>
      </c>
      <c r="O41" s="91">
        <v>5525</v>
      </c>
    </row>
    <row r="42" spans="1:15" hidden="1" x14ac:dyDescent="0.25">
      <c r="A42" s="91" t="str">
        <f t="shared" si="0"/>
        <v>Senegal</v>
      </c>
      <c r="B42" s="119">
        <f t="shared" si="1"/>
        <v>0.12690355329949238</v>
      </c>
      <c r="C42" s="121">
        <f t="shared" si="2"/>
        <v>0.1061289466702043</v>
      </c>
      <c r="D42" s="121">
        <f t="shared" si="8"/>
        <v>0.15037593984962405</v>
      </c>
      <c r="E42" s="122">
        <f t="shared" si="3"/>
        <v>2.0774606629288081E-2</v>
      </c>
      <c r="F42" s="122">
        <f t="shared" si="4"/>
        <v>2.3472386550131674E-2</v>
      </c>
      <c r="H42" s="91" t="s">
        <v>144</v>
      </c>
      <c r="I42" s="119">
        <f t="shared" si="5"/>
        <v>0.12690355329949238</v>
      </c>
      <c r="J42" s="119">
        <f t="shared" si="6"/>
        <v>0.1061289466702043</v>
      </c>
      <c r="K42" s="119">
        <f t="shared" si="7"/>
        <v>0.15037593984962405</v>
      </c>
      <c r="L42" s="116">
        <v>400</v>
      </c>
      <c r="M42" s="91">
        <v>3152</v>
      </c>
      <c r="N42" s="91">
        <v>2660</v>
      </c>
      <c r="O42" s="91">
        <v>3769</v>
      </c>
    </row>
    <row r="43" spans="1:15" hidden="1" x14ac:dyDescent="0.25">
      <c r="A43" s="91" t="str">
        <f t="shared" si="0"/>
        <v>Gambia</v>
      </c>
      <c r="B43" s="119">
        <f t="shared" si="1"/>
        <v>9.4476744186046513E-2</v>
      </c>
      <c r="C43" s="121">
        <f t="shared" si="2"/>
        <v>7.8979343863912518E-2</v>
      </c>
      <c r="D43" s="121">
        <v>0.11</v>
      </c>
      <c r="E43" s="122">
        <f t="shared" si="3"/>
        <v>1.5497400322133995E-2</v>
      </c>
      <c r="F43" s="122">
        <f t="shared" si="4"/>
        <v>1.5523255813953488E-2</v>
      </c>
      <c r="H43" s="91" t="s">
        <v>84</v>
      </c>
      <c r="I43" s="119">
        <f t="shared" si="5"/>
        <v>9.4476744186046513E-2</v>
      </c>
      <c r="J43" s="119">
        <f t="shared" si="6"/>
        <v>7.8979343863912518E-2</v>
      </c>
      <c r="K43" s="119">
        <f t="shared" si="7"/>
        <v>0.11504424778761062</v>
      </c>
      <c r="L43" s="116">
        <v>130</v>
      </c>
      <c r="M43" s="91">
        <v>1376</v>
      </c>
      <c r="N43" s="91">
        <v>1130</v>
      </c>
      <c r="O43" s="91">
        <v>1646</v>
      </c>
    </row>
    <row r="44" spans="1:15" hidden="1" x14ac:dyDescent="0.25">
      <c r="A44" s="91" t="str">
        <f t="shared" si="0"/>
        <v>Nigeria</v>
      </c>
      <c r="B44" s="119">
        <f t="shared" si="1"/>
        <v>8.9692101740294516E-2</v>
      </c>
      <c r="C44" s="121">
        <f t="shared" si="2"/>
        <v>6.9135887793057571E-2</v>
      </c>
      <c r="D44" s="121">
        <f t="shared" si="8"/>
        <v>0.1172731851684902</v>
      </c>
      <c r="E44" s="122">
        <f t="shared" si="3"/>
        <v>2.0556213947236945E-2</v>
      </c>
      <c r="F44" s="122">
        <f t="shared" si="4"/>
        <v>2.758108342819568E-2</v>
      </c>
      <c r="H44" s="91" t="s">
        <v>129</v>
      </c>
      <c r="I44" s="119">
        <f t="shared" si="5"/>
        <v>8.9692101740294516E-2</v>
      </c>
      <c r="J44" s="119">
        <f t="shared" si="6"/>
        <v>6.9135887793057571E-2</v>
      </c>
      <c r="K44" s="119">
        <f t="shared" si="7"/>
        <v>0.1172731851684902</v>
      </c>
      <c r="L44" s="116">
        <v>15879</v>
      </c>
      <c r="M44" s="91">
        <v>177039</v>
      </c>
      <c r="N44" s="91">
        <v>135401.79689999999</v>
      </c>
      <c r="O44" s="91">
        <v>229678.10939999999</v>
      </c>
    </row>
    <row r="45" spans="1:15" hidden="1" x14ac:dyDescent="0.25">
      <c r="A45" s="91" t="str">
        <f t="shared" si="0"/>
        <v>Niger</v>
      </c>
      <c r="B45" s="119">
        <f t="shared" si="1"/>
        <v>8.0699774266365695E-2</v>
      </c>
      <c r="C45" s="121">
        <f t="shared" si="2"/>
        <v>7.2058453010833967E-2</v>
      </c>
      <c r="D45" s="121">
        <f t="shared" si="8"/>
        <v>8.9824120603015076E-2</v>
      </c>
      <c r="E45" s="122">
        <f t="shared" si="3"/>
        <v>8.6413212555317281E-3</v>
      </c>
      <c r="F45" s="122">
        <f t="shared" si="4"/>
        <v>9.1243463366493804E-3</v>
      </c>
      <c r="H45" s="91" t="s">
        <v>128</v>
      </c>
      <c r="I45" s="119">
        <f t="shared" si="5"/>
        <v>8.0699774266365695E-2</v>
      </c>
      <c r="J45" s="119">
        <f t="shared" si="6"/>
        <v>7.2058453010833967E-2</v>
      </c>
      <c r="K45" s="119">
        <f t="shared" si="7"/>
        <v>8.9824120603015076E-2</v>
      </c>
      <c r="L45" s="116">
        <v>286</v>
      </c>
      <c r="M45" s="91">
        <v>3544</v>
      </c>
      <c r="N45" s="91">
        <v>3184</v>
      </c>
      <c r="O45" s="91">
        <v>3969</v>
      </c>
    </row>
    <row r="46" spans="1:15" hidden="1" x14ac:dyDescent="0.25">
      <c r="A46" s="91" t="str">
        <f t="shared" si="0"/>
        <v>Sierra Leone</v>
      </c>
      <c r="B46" s="119">
        <f t="shared" si="1"/>
        <v>3.9256198347107439E-2</v>
      </c>
      <c r="C46" s="121">
        <f t="shared" si="2"/>
        <v>3.3502314304606567E-2</v>
      </c>
      <c r="D46" s="121">
        <f t="shared" si="8"/>
        <v>4.6683046683046681E-2</v>
      </c>
      <c r="E46" s="122">
        <f t="shared" si="3"/>
        <v>5.7538840425008717E-3</v>
      </c>
      <c r="F46" s="122">
        <f t="shared" si="4"/>
        <v>7.4268483359392415E-3</v>
      </c>
      <c r="H46" s="91" t="s">
        <v>146</v>
      </c>
      <c r="I46" s="119">
        <f t="shared" si="5"/>
        <v>3.9256198347107439E-2</v>
      </c>
      <c r="J46" s="119">
        <f t="shared" si="6"/>
        <v>3.3502314304606567E-2</v>
      </c>
      <c r="K46" s="119">
        <f t="shared" si="7"/>
        <v>4.6683046683046681E-2</v>
      </c>
      <c r="L46" s="116">
        <v>152</v>
      </c>
      <c r="M46" s="91">
        <v>3872</v>
      </c>
      <c r="N46" s="91">
        <v>3256</v>
      </c>
      <c r="O46" s="91">
        <v>4537</v>
      </c>
    </row>
    <row r="47" spans="1:15" hidden="1" x14ac:dyDescent="0.25">
      <c r="A47" s="91" t="str">
        <f t="shared" si="0"/>
        <v>Guinea</v>
      </c>
      <c r="B47" s="119">
        <f t="shared" si="1"/>
        <v>3.7210756722951842E-2</v>
      </c>
      <c r="C47" s="121">
        <f t="shared" si="2"/>
        <v>3.166999334664005E-2</v>
      </c>
      <c r="D47" s="121">
        <f t="shared" si="8"/>
        <v>4.4017014980580728E-2</v>
      </c>
      <c r="E47" s="122">
        <f t="shared" si="3"/>
        <v>5.5407633763117914E-3</v>
      </c>
      <c r="F47" s="122">
        <f t="shared" si="4"/>
        <v>6.806258257628886E-3</v>
      </c>
      <c r="H47" s="91" t="s">
        <v>90</v>
      </c>
      <c r="I47" s="119">
        <f t="shared" si="5"/>
        <v>3.7210756722951842E-2</v>
      </c>
      <c r="J47" s="119">
        <f t="shared" si="6"/>
        <v>3.166999334664005E-2</v>
      </c>
      <c r="K47" s="119">
        <f t="shared" si="7"/>
        <v>4.4017014980580728E-2</v>
      </c>
      <c r="L47" s="116">
        <v>238</v>
      </c>
      <c r="M47" s="91">
        <v>6396</v>
      </c>
      <c r="N47" s="91">
        <v>5407</v>
      </c>
      <c r="O47" s="91">
        <v>7515</v>
      </c>
    </row>
    <row r="48" spans="1:15" hidden="1" x14ac:dyDescent="0.25">
      <c r="A48" s="91" t="str">
        <f t="shared" si="0"/>
        <v>Chad</v>
      </c>
      <c r="B48" s="119">
        <f t="shared" si="1"/>
        <v>3.360599191879373E-2</v>
      </c>
      <c r="C48" s="121">
        <f t="shared" si="2"/>
        <v>2.5843122394846534E-2</v>
      </c>
      <c r="D48" s="121">
        <f t="shared" si="8"/>
        <v>4.2801556420233464E-2</v>
      </c>
      <c r="E48" s="122">
        <f t="shared" si="3"/>
        <v>7.7628695239471968E-3</v>
      </c>
      <c r="F48" s="122">
        <f t="shared" si="4"/>
        <v>9.1955645014397333E-3</v>
      </c>
      <c r="H48" s="91" t="s">
        <v>59</v>
      </c>
      <c r="I48" s="119">
        <f t="shared" si="5"/>
        <v>3.360599191879373E-2</v>
      </c>
      <c r="J48" s="119">
        <f t="shared" si="6"/>
        <v>2.5843122394846534E-2</v>
      </c>
      <c r="K48" s="119">
        <f t="shared" si="7"/>
        <v>4.2801556420233464E-2</v>
      </c>
      <c r="L48" s="116">
        <v>341</v>
      </c>
      <c r="M48" s="91">
        <v>10147</v>
      </c>
      <c r="N48" s="91">
        <v>7967</v>
      </c>
      <c r="O48" s="91">
        <v>13195</v>
      </c>
    </row>
    <row r="49" spans="1:15" hidden="1" x14ac:dyDescent="0.25">
      <c r="A49" s="91" t="str">
        <f t="shared" si="0"/>
        <v>Mali</v>
      </c>
      <c r="B49" s="119">
        <f t="shared" si="1"/>
        <v>2.6829575513288826E-2</v>
      </c>
      <c r="C49" s="121">
        <f t="shared" si="2"/>
        <v>2.2480211081794196E-2</v>
      </c>
      <c r="D49" s="121">
        <f t="shared" si="8"/>
        <v>3.1805285948932359E-2</v>
      </c>
      <c r="E49" s="122">
        <f t="shared" si="3"/>
        <v>4.3493644314946296E-3</v>
      </c>
      <c r="F49" s="122">
        <f t="shared" si="4"/>
        <v>4.9757104356435329E-3</v>
      </c>
      <c r="H49" s="91" t="s">
        <v>115</v>
      </c>
      <c r="I49" s="119">
        <f t="shared" si="5"/>
        <v>2.6829575513288826E-2</v>
      </c>
      <c r="J49" s="119">
        <f t="shared" si="6"/>
        <v>2.2480211081794196E-2</v>
      </c>
      <c r="K49" s="119">
        <f t="shared" si="7"/>
        <v>3.1805285948932359E-2</v>
      </c>
      <c r="L49" s="116">
        <v>213</v>
      </c>
      <c r="M49" s="91">
        <v>7939</v>
      </c>
      <c r="N49" s="91">
        <v>6697</v>
      </c>
      <c r="O49" s="91">
        <v>9475</v>
      </c>
    </row>
    <row r="50" spans="1:15" hidden="1" x14ac:dyDescent="0.25">
      <c r="A50" s="91" t="str">
        <f t="shared" si="0"/>
        <v>Liberia</v>
      </c>
      <c r="B50" s="119">
        <f t="shared" si="1"/>
        <v>0</v>
      </c>
      <c r="C50" s="121">
        <f t="shared" si="2"/>
        <v>0</v>
      </c>
      <c r="D50" s="121">
        <f t="shared" si="8"/>
        <v>0</v>
      </c>
      <c r="E50" s="122">
        <f t="shared" si="3"/>
        <v>0</v>
      </c>
      <c r="F50" s="122">
        <f t="shared" si="4"/>
        <v>0</v>
      </c>
      <c r="H50" s="91" t="s">
        <v>110</v>
      </c>
      <c r="I50" s="119">
        <f t="shared" si="5"/>
        <v>0</v>
      </c>
      <c r="J50" s="119">
        <f t="shared" si="6"/>
        <v>0</v>
      </c>
      <c r="K50" s="119">
        <f t="shared" si="7"/>
        <v>0</v>
      </c>
      <c r="L50" s="116">
        <v>0</v>
      </c>
      <c r="M50" s="91">
        <v>1950</v>
      </c>
      <c r="N50" s="91">
        <v>1605</v>
      </c>
      <c r="O50" s="91">
        <v>2349</v>
      </c>
    </row>
  </sheetData>
  <sheetProtection algorithmName="SHA-512" hashValue="gOxo4dARc8eJWh5981QZnEP3G1rlQAG/gNTTeJ1hypdXu9jnpv0IetO1zEubCNT/zDSQ9gvMj2+cFDXcZkyvQg==" saltValue="u56WkAu4OyzdUHCMCQAq6g==" spinCount="100000" sheet="1" scenarios="1"/>
  <sortState ref="H32:O50">
    <sortCondition descending="1" ref="I32"/>
  </sortState>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69"/>
  <sheetViews>
    <sheetView showGridLines="0" showRowColHeaders="0" zoomScale="80" zoomScaleNormal="80" workbookViewId="0">
      <selection sqref="A1:F1"/>
    </sheetView>
  </sheetViews>
  <sheetFormatPr defaultRowHeight="15.75" x14ac:dyDescent="0.25"/>
  <cols>
    <col min="1" max="1" width="5.75" style="27" customWidth="1"/>
    <col min="2" max="2" width="13.25" style="27" bestFit="1" customWidth="1"/>
    <col min="3" max="3" width="8.5" style="48" bestFit="1" customWidth="1"/>
    <col min="4" max="4" width="13" style="48" bestFit="1" customWidth="1"/>
    <col min="5" max="5" width="7.75" style="48" bestFit="1" customWidth="1"/>
    <col min="6" max="6" width="8.75" style="48" bestFit="1" customWidth="1"/>
    <col min="7" max="7" width="10" style="48" bestFit="1" customWidth="1"/>
    <col min="8" max="8" width="10.875" style="48" bestFit="1" customWidth="1"/>
    <col min="9" max="9" width="16.875" style="48" bestFit="1" customWidth="1"/>
    <col min="10" max="10" width="17.125" style="48" bestFit="1" customWidth="1"/>
    <col min="11" max="11" width="18.25" style="48" bestFit="1" customWidth="1"/>
    <col min="12" max="12" width="21.75" style="48" bestFit="1" customWidth="1"/>
    <col min="13" max="15" width="16.875" style="48" bestFit="1" customWidth="1"/>
    <col min="16" max="16" width="18.875" style="48" bestFit="1" customWidth="1"/>
    <col min="17" max="17" width="22.875" style="48" bestFit="1" customWidth="1"/>
    <col min="18" max="18" width="23" style="48" bestFit="1" customWidth="1"/>
    <col min="19" max="19" width="15.875" style="27" bestFit="1" customWidth="1"/>
    <col min="20" max="16384" width="9" style="27"/>
  </cols>
  <sheetData>
    <row r="1" ht="15.75" customHeight="1" x14ac:dyDescent="0.25"/>
    <row r="32" spans="1:11" ht="15.75" customHeight="1" x14ac:dyDescent="0.25">
      <c r="A32" s="49" t="s">
        <v>341</v>
      </c>
      <c r="B32" s="50"/>
      <c r="C32" s="50"/>
      <c r="D32" s="50"/>
      <c r="E32" s="50"/>
      <c r="F32" s="50"/>
      <c r="G32" s="50"/>
      <c r="H32" s="50"/>
      <c r="I32" s="50"/>
      <c r="J32" s="50"/>
      <c r="K32" s="50"/>
    </row>
    <row r="34" spans="1:19" hidden="1" x14ac:dyDescent="0.25">
      <c r="S34" s="48"/>
    </row>
    <row r="35" spans="1:19" ht="33" hidden="1" customHeight="1" thickBot="1" x14ac:dyDescent="0.3">
      <c r="A35" s="51" t="s">
        <v>1</v>
      </c>
      <c r="B35" s="51" t="s">
        <v>2</v>
      </c>
      <c r="C35" s="52" t="s">
        <v>3</v>
      </c>
      <c r="D35" s="52" t="s">
        <v>4</v>
      </c>
      <c r="E35" s="52" t="s">
        <v>5</v>
      </c>
      <c r="F35" s="52" t="s">
        <v>6</v>
      </c>
      <c r="G35" s="52" t="s">
        <v>7</v>
      </c>
      <c r="H35" s="52" t="s">
        <v>8</v>
      </c>
      <c r="I35" s="53" t="s">
        <v>10</v>
      </c>
      <c r="S35" s="48"/>
    </row>
    <row r="36" spans="1:19" ht="16.5" hidden="1" thickTop="1" x14ac:dyDescent="0.25">
      <c r="A36" s="54">
        <v>2000</v>
      </c>
      <c r="B36" s="54" t="s">
        <v>255</v>
      </c>
      <c r="C36" s="55">
        <v>0</v>
      </c>
      <c r="D36" s="55">
        <v>0</v>
      </c>
      <c r="E36" s="55">
        <v>0</v>
      </c>
      <c r="F36" s="55">
        <v>0</v>
      </c>
      <c r="G36" s="55">
        <v>177</v>
      </c>
      <c r="H36" s="55">
        <v>372487</v>
      </c>
      <c r="I36" s="55">
        <f t="shared" ref="I36:I51" si="0">H36-SUM(C36:G36)</f>
        <v>372310</v>
      </c>
      <c r="S36" s="48"/>
    </row>
    <row r="37" spans="1:19" hidden="1" x14ac:dyDescent="0.25">
      <c r="A37" s="54">
        <v>2001</v>
      </c>
      <c r="B37" s="54" t="s">
        <v>255</v>
      </c>
      <c r="C37" s="55">
        <v>0</v>
      </c>
      <c r="D37" s="55">
        <v>0</v>
      </c>
      <c r="E37" s="55">
        <v>0</v>
      </c>
      <c r="F37" s="55">
        <v>0</v>
      </c>
      <c r="G37" s="55">
        <v>479</v>
      </c>
      <c r="H37" s="55">
        <v>381383</v>
      </c>
      <c r="I37" s="55">
        <f t="shared" si="0"/>
        <v>380904</v>
      </c>
      <c r="S37" s="48"/>
    </row>
    <row r="38" spans="1:19" hidden="1" x14ac:dyDescent="0.25">
      <c r="A38" s="54">
        <v>2002</v>
      </c>
      <c r="B38" s="54" t="s">
        <v>255</v>
      </c>
      <c r="C38" s="55">
        <v>0</v>
      </c>
      <c r="D38" s="55">
        <v>0</v>
      </c>
      <c r="E38" s="55">
        <v>0</v>
      </c>
      <c r="F38" s="55">
        <v>0</v>
      </c>
      <c r="G38" s="55">
        <v>2342</v>
      </c>
      <c r="H38" s="55">
        <v>385475</v>
      </c>
      <c r="I38" s="55">
        <f t="shared" si="0"/>
        <v>383133</v>
      </c>
      <c r="S38" s="48"/>
    </row>
    <row r="39" spans="1:19" hidden="1" x14ac:dyDescent="0.25">
      <c r="A39" s="54">
        <v>2003</v>
      </c>
      <c r="B39" s="54" t="s">
        <v>255</v>
      </c>
      <c r="C39" s="55">
        <v>0</v>
      </c>
      <c r="D39" s="55">
        <v>0</v>
      </c>
      <c r="E39" s="55">
        <v>0</v>
      </c>
      <c r="F39" s="55">
        <v>0</v>
      </c>
      <c r="G39" s="55">
        <v>5087</v>
      </c>
      <c r="H39" s="55">
        <v>386058</v>
      </c>
      <c r="I39" s="55">
        <f t="shared" si="0"/>
        <v>380971</v>
      </c>
      <c r="S39" s="48"/>
    </row>
    <row r="40" spans="1:19" hidden="1" x14ac:dyDescent="0.25">
      <c r="A40" s="54">
        <v>2004</v>
      </c>
      <c r="B40" s="54" t="s">
        <v>255</v>
      </c>
      <c r="C40" s="55">
        <v>0</v>
      </c>
      <c r="D40" s="55">
        <v>203</v>
      </c>
      <c r="E40" s="55">
        <v>0</v>
      </c>
      <c r="F40" s="55">
        <v>111</v>
      </c>
      <c r="G40" s="55">
        <v>8405</v>
      </c>
      <c r="H40" s="55">
        <v>383858</v>
      </c>
      <c r="I40" s="55">
        <f t="shared" si="0"/>
        <v>375139</v>
      </c>
      <c r="S40" s="48"/>
    </row>
    <row r="41" spans="1:19" hidden="1" x14ac:dyDescent="0.25">
      <c r="A41" s="54">
        <v>2005</v>
      </c>
      <c r="B41" s="54" t="s">
        <v>255</v>
      </c>
      <c r="C41" s="55">
        <v>103</v>
      </c>
      <c r="D41" s="55">
        <v>193</v>
      </c>
      <c r="E41" s="55">
        <v>0</v>
      </c>
      <c r="F41" s="55">
        <v>55</v>
      </c>
      <c r="G41" s="55">
        <v>13089</v>
      </c>
      <c r="H41" s="55">
        <v>380034</v>
      </c>
      <c r="I41" s="55">
        <f t="shared" si="0"/>
        <v>366594</v>
      </c>
      <c r="S41" s="48"/>
    </row>
    <row r="42" spans="1:19" hidden="1" x14ac:dyDescent="0.25">
      <c r="A42" s="54">
        <v>2006</v>
      </c>
      <c r="B42" s="54" t="s">
        <v>255</v>
      </c>
      <c r="C42" s="55">
        <v>387</v>
      </c>
      <c r="D42" s="55">
        <v>5297</v>
      </c>
      <c r="E42" s="55">
        <v>0</v>
      </c>
      <c r="F42" s="55">
        <v>6307</v>
      </c>
      <c r="G42" s="55">
        <v>18928</v>
      </c>
      <c r="H42" s="55">
        <v>374636</v>
      </c>
      <c r="I42" s="55">
        <f t="shared" si="0"/>
        <v>343717</v>
      </c>
      <c r="S42" s="48"/>
    </row>
    <row r="43" spans="1:19" hidden="1" x14ac:dyDescent="0.25">
      <c r="A43" s="54">
        <v>2007</v>
      </c>
      <c r="B43" s="54" t="s">
        <v>255</v>
      </c>
      <c r="C43" s="55">
        <v>1333</v>
      </c>
      <c r="D43" s="55">
        <v>12105</v>
      </c>
      <c r="E43" s="55">
        <v>0</v>
      </c>
      <c r="F43" s="55">
        <v>17081</v>
      </c>
      <c r="G43" s="55">
        <v>15791</v>
      </c>
      <c r="H43" s="55">
        <v>367814</v>
      </c>
      <c r="I43" s="55">
        <f t="shared" si="0"/>
        <v>321504</v>
      </c>
      <c r="S43" s="48"/>
    </row>
    <row r="44" spans="1:19" hidden="1" x14ac:dyDescent="0.25">
      <c r="A44" s="54">
        <v>2008</v>
      </c>
      <c r="B44" s="54" t="s">
        <v>255</v>
      </c>
      <c r="C44" s="55">
        <v>7547</v>
      </c>
      <c r="D44" s="55">
        <v>15765</v>
      </c>
      <c r="E44" s="55">
        <v>1545</v>
      </c>
      <c r="F44" s="55">
        <v>23383</v>
      </c>
      <c r="G44" s="55">
        <v>13840</v>
      </c>
      <c r="H44" s="55">
        <v>362002</v>
      </c>
      <c r="I44" s="55">
        <f t="shared" si="0"/>
        <v>299922</v>
      </c>
      <c r="S44" s="48"/>
    </row>
    <row r="45" spans="1:19" hidden="1" x14ac:dyDescent="0.25">
      <c r="A45" s="54">
        <v>2009</v>
      </c>
      <c r="B45" s="54" t="s">
        <v>255</v>
      </c>
      <c r="C45" s="55">
        <v>14631</v>
      </c>
      <c r="D45" s="55">
        <v>18542</v>
      </c>
      <c r="E45" s="55">
        <v>1306</v>
      </c>
      <c r="F45" s="55">
        <v>22960</v>
      </c>
      <c r="G45" s="55">
        <v>10658</v>
      </c>
      <c r="H45" s="55">
        <v>354909</v>
      </c>
      <c r="I45" s="55">
        <f t="shared" si="0"/>
        <v>286812</v>
      </c>
      <c r="S45" s="48"/>
    </row>
    <row r="46" spans="1:19" hidden="1" x14ac:dyDescent="0.25">
      <c r="A46" s="54">
        <v>2010</v>
      </c>
      <c r="B46" s="54" t="s">
        <v>255</v>
      </c>
      <c r="C46" s="55">
        <v>24927</v>
      </c>
      <c r="D46" s="55">
        <v>21307</v>
      </c>
      <c r="E46" s="55">
        <v>14331</v>
      </c>
      <c r="F46" s="55">
        <v>19590</v>
      </c>
      <c r="G46" s="55">
        <v>9664</v>
      </c>
      <c r="H46" s="55">
        <v>349948</v>
      </c>
      <c r="I46" s="55">
        <f t="shared" si="0"/>
        <v>260129</v>
      </c>
      <c r="S46" s="48"/>
    </row>
    <row r="47" spans="1:19" hidden="1" x14ac:dyDescent="0.25">
      <c r="A47" s="54">
        <v>2011</v>
      </c>
      <c r="B47" s="54" t="s">
        <v>255</v>
      </c>
      <c r="C47" s="55">
        <v>28518</v>
      </c>
      <c r="D47" s="55">
        <v>29572</v>
      </c>
      <c r="E47" s="55">
        <v>28581</v>
      </c>
      <c r="F47" s="55">
        <v>8003</v>
      </c>
      <c r="G47" s="55">
        <v>2690</v>
      </c>
      <c r="H47" s="55">
        <v>344296</v>
      </c>
      <c r="I47" s="55">
        <f t="shared" si="0"/>
        <v>246932</v>
      </c>
      <c r="S47" s="48"/>
    </row>
    <row r="48" spans="1:19" hidden="1" x14ac:dyDescent="0.25">
      <c r="A48" s="54">
        <v>2012</v>
      </c>
      <c r="B48" s="54" t="s">
        <v>255</v>
      </c>
      <c r="C48" s="55">
        <v>38853</v>
      </c>
      <c r="D48" s="55">
        <v>39748</v>
      </c>
      <c r="E48" s="55">
        <v>29964</v>
      </c>
      <c r="F48" s="55">
        <v>2622</v>
      </c>
      <c r="G48" s="55">
        <v>4820</v>
      </c>
      <c r="H48" s="55">
        <v>338001</v>
      </c>
      <c r="I48" s="55">
        <f t="shared" si="0"/>
        <v>221994</v>
      </c>
      <c r="S48" s="48"/>
    </row>
    <row r="49" spans="1:19" hidden="1" x14ac:dyDescent="0.25">
      <c r="A49" s="54">
        <v>2013</v>
      </c>
      <c r="B49" s="54" t="s">
        <v>255</v>
      </c>
      <c r="C49" s="55">
        <v>53362</v>
      </c>
      <c r="D49" s="55">
        <v>49559</v>
      </c>
      <c r="E49" s="55">
        <v>33278</v>
      </c>
      <c r="F49" s="55">
        <v>3987</v>
      </c>
      <c r="G49" s="55">
        <v>4356</v>
      </c>
      <c r="H49" s="55">
        <v>333665</v>
      </c>
      <c r="I49" s="55">
        <f t="shared" si="0"/>
        <v>189123</v>
      </c>
      <c r="S49" s="48"/>
    </row>
    <row r="50" spans="1:19" hidden="1" x14ac:dyDescent="0.25">
      <c r="A50" s="54">
        <v>2014</v>
      </c>
      <c r="B50" s="54" t="s">
        <v>255</v>
      </c>
      <c r="C50" s="55">
        <v>68039</v>
      </c>
      <c r="D50" s="55">
        <v>59989</v>
      </c>
      <c r="E50" s="55">
        <v>25210</v>
      </c>
      <c r="F50" s="55">
        <v>4389</v>
      </c>
      <c r="G50" s="55">
        <v>3093</v>
      </c>
      <c r="H50" s="55">
        <v>333731</v>
      </c>
      <c r="I50" s="55">
        <f t="shared" si="0"/>
        <v>173011</v>
      </c>
      <c r="S50" s="48"/>
    </row>
    <row r="51" spans="1:19" hidden="1" x14ac:dyDescent="0.25">
      <c r="A51" s="54">
        <v>2015</v>
      </c>
      <c r="B51" s="54" t="s">
        <v>255</v>
      </c>
      <c r="C51" s="55">
        <v>97961</v>
      </c>
      <c r="D51" s="55">
        <v>47225</v>
      </c>
      <c r="E51" s="55">
        <v>13652</v>
      </c>
      <c r="F51" s="55">
        <v>133</v>
      </c>
      <c r="G51" s="55">
        <v>1941</v>
      </c>
      <c r="H51" s="55">
        <v>333419</v>
      </c>
      <c r="I51" s="55">
        <f t="shared" si="0"/>
        <v>172507</v>
      </c>
      <c r="S51" s="48"/>
    </row>
    <row r="52" spans="1:19" x14ac:dyDescent="0.25">
      <c r="A52" s="48"/>
      <c r="B52" s="48"/>
      <c r="S52" s="48"/>
    </row>
    <row r="53" spans="1:19" ht="21" customHeight="1" x14ac:dyDescent="0.25">
      <c r="A53" s="48"/>
      <c r="B53" s="48"/>
      <c r="S53" s="48"/>
    </row>
    <row r="54" spans="1:19" x14ac:dyDescent="0.25">
      <c r="A54" s="48"/>
      <c r="B54" s="48"/>
      <c r="S54" s="48"/>
    </row>
    <row r="55" spans="1:19" ht="16.5" customHeight="1" x14ac:dyDescent="0.25">
      <c r="A55" s="48"/>
      <c r="B55" s="48"/>
      <c r="S55" s="48"/>
    </row>
    <row r="56" spans="1:19" x14ac:dyDescent="0.25">
      <c r="A56" s="48"/>
      <c r="B56" s="48"/>
      <c r="S56" s="48"/>
    </row>
    <row r="57" spans="1:19" x14ac:dyDescent="0.25">
      <c r="A57" s="48"/>
      <c r="B57" s="48"/>
      <c r="S57" s="48"/>
    </row>
    <row r="58" spans="1:19" x14ac:dyDescent="0.25">
      <c r="A58" s="48"/>
      <c r="B58" s="48"/>
      <c r="S58" s="48"/>
    </row>
    <row r="59" spans="1:19" x14ac:dyDescent="0.25">
      <c r="A59" s="48"/>
      <c r="B59" s="48"/>
      <c r="K59" s="56"/>
      <c r="L59" s="57"/>
    </row>
    <row r="60" spans="1:19" x14ac:dyDescent="0.25">
      <c r="A60" s="48"/>
      <c r="B60" s="48"/>
      <c r="K60" s="56"/>
      <c r="L60" s="57"/>
    </row>
    <row r="61" spans="1:19" x14ac:dyDescent="0.25">
      <c r="A61" s="48"/>
      <c r="B61" s="48"/>
      <c r="K61" s="56"/>
      <c r="L61" s="57"/>
      <c r="M61" s="56"/>
    </row>
    <row r="62" spans="1:19" x14ac:dyDescent="0.25">
      <c r="A62" s="48"/>
      <c r="B62" s="48"/>
      <c r="K62" s="56"/>
      <c r="L62" s="57"/>
    </row>
    <row r="63" spans="1:19" x14ac:dyDescent="0.25">
      <c r="A63" s="48"/>
      <c r="B63" s="48"/>
      <c r="K63" s="56"/>
      <c r="L63" s="57"/>
    </row>
    <row r="64" spans="1:19" x14ac:dyDescent="0.25">
      <c r="A64" s="48"/>
      <c r="B64" s="48"/>
      <c r="K64" s="56"/>
      <c r="L64" s="57"/>
    </row>
    <row r="65" spans="1:13" x14ac:dyDescent="0.25">
      <c r="A65" s="48"/>
      <c r="B65" s="48"/>
      <c r="K65" s="56"/>
      <c r="L65" s="57"/>
    </row>
    <row r="66" spans="1:13" x14ac:dyDescent="0.25">
      <c r="A66" s="48"/>
      <c r="B66" s="48"/>
      <c r="K66" s="56"/>
      <c r="L66" s="57"/>
      <c r="M66" s="56"/>
    </row>
    <row r="67" spans="1:13" x14ac:dyDescent="0.25">
      <c r="A67" s="48"/>
      <c r="B67" s="48"/>
    </row>
    <row r="68" spans="1:13" x14ac:dyDescent="0.25">
      <c r="A68" s="48"/>
      <c r="B68" s="48"/>
    </row>
    <row r="69" spans="1:13" x14ac:dyDescent="0.25">
      <c r="A69" s="48"/>
      <c r="B69" s="48"/>
    </row>
  </sheetData>
  <sheetProtection algorithmName="SHA-512" hashValue="O9nKC1JG+x/TZza/z6hVlbE0MOGQY3g4IpmuoK7xnFmjv1QrM0+redpzJsWitM4BpEcYbyMZOGdmpWga3Ht3YQ==" saltValue="8qEyzbNyA/1M1QK5HJPlIA==" spinCount="100000" sheet="1" scenarios="1"/>
  <pageMargins left="0.25" right="0.25" top="0.75" bottom="0.75" header="0.3" footer="0.3"/>
  <pageSetup scale="37"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26:J79"/>
  <sheetViews>
    <sheetView showGridLines="0" showRowColHeaders="0" zoomScale="80" zoomScaleNormal="80" workbookViewId="0">
      <selection sqref="A1:F1"/>
    </sheetView>
  </sheetViews>
  <sheetFormatPr defaultRowHeight="15.75" x14ac:dyDescent="0.25"/>
  <cols>
    <col min="1" max="1" width="29.75" style="91" bestFit="1" customWidth="1"/>
    <col min="2" max="9" width="6.25" style="91" bestFit="1" customWidth="1"/>
    <col min="10" max="10" width="6.125" style="91" bestFit="1" customWidth="1"/>
    <col min="11" max="11" width="9" style="91" customWidth="1"/>
    <col min="12" max="16384" width="9" style="91"/>
  </cols>
  <sheetData>
    <row r="26" spans="1:10" x14ac:dyDescent="0.25">
      <c r="A26" s="91" t="s">
        <v>342</v>
      </c>
    </row>
    <row r="27" spans="1:10" x14ac:dyDescent="0.25">
      <c r="A27" s="91" t="s">
        <v>288</v>
      </c>
    </row>
    <row r="31" spans="1:10" hidden="1" x14ac:dyDescent="0.25">
      <c r="A31" s="96" t="s">
        <v>180</v>
      </c>
      <c r="B31" s="96">
        <v>2007</v>
      </c>
      <c r="C31" s="96">
        <v>2008</v>
      </c>
      <c r="D31" s="96">
        <v>2009</v>
      </c>
      <c r="E31" s="96">
        <v>2010</v>
      </c>
      <c r="F31" s="96">
        <v>2011</v>
      </c>
      <c r="G31" s="96">
        <v>2012</v>
      </c>
      <c r="H31" s="96">
        <v>2013</v>
      </c>
      <c r="I31" s="96">
        <v>2014</v>
      </c>
      <c r="J31" s="96">
        <v>2015</v>
      </c>
    </row>
    <row r="32" spans="1:10" hidden="1" x14ac:dyDescent="0.25">
      <c r="A32" s="91" t="s">
        <v>183</v>
      </c>
      <c r="B32" s="94">
        <v>0.2626148642899685</v>
      </c>
      <c r="C32" s="94">
        <v>0.37999310602968639</v>
      </c>
      <c r="D32" s="94">
        <v>0.4081143812481966</v>
      </c>
      <c r="E32" s="94">
        <v>0.55401364814257181</v>
      </c>
      <c r="F32" s="94">
        <v>0.53522798899620239</v>
      </c>
      <c r="G32" s="94">
        <v>0.62842624882260845</v>
      </c>
      <c r="H32" s="94">
        <v>0.6414757013958079</v>
      </c>
      <c r="I32" s="94">
        <v>0.67125122431270423</v>
      </c>
      <c r="J32" s="94">
        <v>0.65595161396900914</v>
      </c>
    </row>
    <row r="33" spans="1:10" hidden="1" x14ac:dyDescent="0.25">
      <c r="A33" s="91" t="s">
        <v>184</v>
      </c>
      <c r="B33" s="94">
        <v>5.4558380222311624E-2</v>
      </c>
      <c r="C33" s="94">
        <v>0.11095455364943764</v>
      </c>
      <c r="D33" s="94">
        <v>0.13129349305667576</v>
      </c>
      <c r="E33" s="94">
        <v>0.16485103182599758</v>
      </c>
      <c r="F33" s="94">
        <v>0.11550604286906437</v>
      </c>
      <c r="G33" s="94">
        <v>0.14590193520137515</v>
      </c>
      <c r="H33" s="94">
        <v>0.16804279741657052</v>
      </c>
      <c r="I33" s="94">
        <v>0.16857289253920074</v>
      </c>
      <c r="J33" s="94">
        <v>0.22609787004419976</v>
      </c>
    </row>
    <row r="34" spans="1:10" hidden="1" x14ac:dyDescent="0.25">
      <c r="A34" s="91" t="s">
        <v>185</v>
      </c>
      <c r="B34" s="95">
        <v>6.8044354838709678E-3</v>
      </c>
      <c r="C34" s="95">
        <v>8.5102998488825257E-3</v>
      </c>
      <c r="D34" s="95">
        <v>1.1571018094276617E-2</v>
      </c>
      <c r="E34" s="95">
        <v>1.921470342522974E-2</v>
      </c>
      <c r="F34" s="95">
        <v>6.6023579849946404E-2</v>
      </c>
      <c r="G34" s="95">
        <v>9.9588477366255146E-2</v>
      </c>
      <c r="H34" s="95">
        <v>0.12665066026410565</v>
      </c>
      <c r="I34" s="95">
        <v>0.12431693989071038</v>
      </c>
      <c r="J34" s="117">
        <v>0.13161413562559696</v>
      </c>
    </row>
    <row r="35" spans="1:10" hidden="1" x14ac:dyDescent="0.25">
      <c r="A35" s="91" t="s">
        <v>186</v>
      </c>
      <c r="B35" s="95">
        <v>0.29945257227006433</v>
      </c>
      <c r="C35" s="95">
        <v>0.32865477779618407</v>
      </c>
      <c r="D35" s="95">
        <v>0.36726920994894036</v>
      </c>
      <c r="E35" s="95">
        <v>0.37356341691864464</v>
      </c>
      <c r="F35" s="95">
        <v>0.41286129639131181</v>
      </c>
      <c r="G35" s="95">
        <v>0.41850220264317178</v>
      </c>
      <c r="H35" s="95">
        <v>0.38634713869243792</v>
      </c>
      <c r="I35" s="95">
        <v>0.40655083392340008</v>
      </c>
      <c r="J35" s="117">
        <v>0.40116743779829644</v>
      </c>
    </row>
    <row r="36" spans="1:10" hidden="1" x14ac:dyDescent="0.25">
      <c r="A36" s="91" t="s">
        <v>187</v>
      </c>
      <c r="B36" s="95">
        <v>9.2757746530247487E-2</v>
      </c>
      <c r="C36" s="95">
        <v>0.20756571849418198</v>
      </c>
      <c r="D36" s="95">
        <v>0.23997506616703149</v>
      </c>
      <c r="E36" s="95">
        <v>0.23485166444814237</v>
      </c>
      <c r="F36" s="95">
        <v>0.24136731621168647</v>
      </c>
      <c r="G36" s="95">
        <v>0.31275639971315544</v>
      </c>
      <c r="H36" s="95">
        <v>0.26843230675167823</v>
      </c>
      <c r="I36" s="95">
        <v>0.23095476825985076</v>
      </c>
      <c r="J36" s="117">
        <v>0.2456249570253487</v>
      </c>
    </row>
    <row r="37" spans="1:10" hidden="1" x14ac:dyDescent="0.25">
      <c r="A37" s="91" t="s">
        <v>188</v>
      </c>
      <c r="B37" s="95">
        <v>0.30517235702762324</v>
      </c>
      <c r="C37" s="95">
        <v>0.52826582618025753</v>
      </c>
      <c r="D37" s="95">
        <v>0.51579723147910794</v>
      </c>
      <c r="E37" s="95">
        <v>0.51272880970185652</v>
      </c>
      <c r="F37" s="95">
        <v>0.52082496317128701</v>
      </c>
      <c r="G37" s="95">
        <v>0.58463008463008459</v>
      </c>
      <c r="H37" s="95">
        <v>0.65262086871096769</v>
      </c>
      <c r="I37" s="95">
        <v>0.66230749991067284</v>
      </c>
      <c r="J37" s="117">
        <v>0.7265775071581313</v>
      </c>
    </row>
    <row r="38" spans="1:10" hidden="1" x14ac:dyDescent="0.25">
      <c r="A38" s="91" t="s">
        <v>178</v>
      </c>
      <c r="B38" s="95">
        <v>0.20196038995763974</v>
      </c>
      <c r="C38" s="95">
        <v>0.30925372153910158</v>
      </c>
      <c r="D38" s="95">
        <v>0.33519229919380805</v>
      </c>
      <c r="E38" s="95">
        <v>0.45260169918212489</v>
      </c>
      <c r="F38" s="95">
        <v>0.42873576111367007</v>
      </c>
      <c r="G38" s="95">
        <v>0.51260086335912525</v>
      </c>
      <c r="H38" s="95">
        <v>0.52863817049179807</v>
      </c>
      <c r="I38" s="95">
        <v>0.55280177560956967</v>
      </c>
      <c r="J38" s="117">
        <v>0.55572228971196302</v>
      </c>
    </row>
    <row r="39" spans="1:10" hidden="1" x14ac:dyDescent="0.25">
      <c r="A39" s="91" t="s">
        <v>190</v>
      </c>
      <c r="B39" s="95">
        <v>0.20658329592547053</v>
      </c>
      <c r="C39" s="95">
        <v>0.31313219244114859</v>
      </c>
      <c r="D39" s="95">
        <v>0.33859606708653806</v>
      </c>
      <c r="E39" s="95">
        <v>0.46031114588744304</v>
      </c>
      <c r="F39" s="95">
        <v>0.435132930737607</v>
      </c>
      <c r="G39" s="95">
        <v>0.51891257261328338</v>
      </c>
      <c r="H39" s="95">
        <v>0.53649556842164881</v>
      </c>
      <c r="I39" s="95">
        <v>0.56218752025094354</v>
      </c>
      <c r="J39" s="117">
        <v>0.56421174036305788</v>
      </c>
    </row>
    <row r="40" spans="1:10" hidden="1" x14ac:dyDescent="0.25">
      <c r="A40" s="91" t="s">
        <v>191</v>
      </c>
      <c r="B40" s="95">
        <v>0.20501445137026847</v>
      </c>
      <c r="C40" s="95">
        <v>0.31238585817014364</v>
      </c>
      <c r="D40" s="95">
        <v>0.33917577604331267</v>
      </c>
      <c r="E40" s="95">
        <v>0.44479214135543677</v>
      </c>
      <c r="F40" s="95">
        <v>0.42616215260056062</v>
      </c>
      <c r="G40" s="95">
        <v>0.50133915848060984</v>
      </c>
      <c r="H40" s="95">
        <v>0.51666666534672323</v>
      </c>
      <c r="I40" s="95">
        <v>0.54088290298837316</v>
      </c>
      <c r="J40" s="117">
        <v>0.54436884056427581</v>
      </c>
    </row>
    <row r="42" spans="1:10" x14ac:dyDescent="0.25">
      <c r="A42" s="96"/>
    </row>
    <row r="43" spans="1:10" x14ac:dyDescent="0.25">
      <c r="B43" s="96"/>
      <c r="C43" s="96"/>
      <c r="D43" s="96"/>
      <c r="E43" s="96"/>
    </row>
    <row r="44" spans="1:10" x14ac:dyDescent="0.25">
      <c r="B44" s="94"/>
      <c r="C44" s="94"/>
      <c r="D44" s="94"/>
      <c r="E44" s="94"/>
      <c r="F44" s="94"/>
      <c r="G44" s="94"/>
      <c r="H44" s="94"/>
      <c r="I44" s="94"/>
    </row>
    <row r="45" spans="1:10" x14ac:dyDescent="0.25">
      <c r="B45" s="94"/>
      <c r="C45" s="94"/>
      <c r="D45" s="94"/>
      <c r="E45" s="94"/>
      <c r="F45" s="94"/>
      <c r="G45" s="94"/>
      <c r="H45" s="94"/>
      <c r="I45" s="94"/>
    </row>
    <row r="46" spans="1:10" x14ac:dyDescent="0.25">
      <c r="B46" s="94"/>
      <c r="C46" s="94"/>
      <c r="D46" s="94"/>
      <c r="E46" s="94"/>
      <c r="F46" s="94"/>
      <c r="G46" s="94"/>
      <c r="H46" s="94"/>
      <c r="I46" s="94"/>
    </row>
    <row r="47" spans="1:10" x14ac:dyDescent="0.25">
      <c r="B47" s="94"/>
      <c r="C47" s="94"/>
      <c r="D47" s="94"/>
      <c r="E47" s="94"/>
      <c r="F47" s="94"/>
      <c r="G47" s="94"/>
      <c r="H47" s="94"/>
      <c r="I47" s="94"/>
    </row>
    <row r="48" spans="1:10" x14ac:dyDescent="0.25">
      <c r="B48" s="94"/>
      <c r="C48" s="94"/>
      <c r="D48" s="94"/>
      <c r="E48" s="94"/>
      <c r="F48" s="94"/>
      <c r="G48" s="94"/>
      <c r="H48" s="94"/>
      <c r="I48" s="94"/>
    </row>
    <row r="49" spans="1:9" x14ac:dyDescent="0.25">
      <c r="B49" s="94"/>
      <c r="C49" s="94"/>
      <c r="D49" s="94"/>
      <c r="E49" s="94"/>
      <c r="F49" s="94"/>
      <c r="G49" s="94"/>
      <c r="H49" s="94"/>
      <c r="I49" s="94"/>
    </row>
    <row r="50" spans="1:9" x14ac:dyDescent="0.25">
      <c r="B50" s="94"/>
      <c r="C50" s="94"/>
      <c r="D50" s="94"/>
      <c r="E50" s="94"/>
      <c r="F50" s="94"/>
      <c r="G50" s="94"/>
      <c r="H50" s="94"/>
      <c r="I50" s="94"/>
    </row>
    <row r="51" spans="1:9" x14ac:dyDescent="0.25">
      <c r="B51" s="94"/>
      <c r="C51" s="94"/>
      <c r="D51" s="94"/>
      <c r="E51" s="94"/>
      <c r="F51" s="94"/>
      <c r="G51" s="94"/>
      <c r="H51" s="94"/>
      <c r="I51" s="94"/>
    </row>
    <row r="52" spans="1:9" x14ac:dyDescent="0.25">
      <c r="B52" s="94"/>
      <c r="C52" s="94"/>
      <c r="D52" s="94"/>
      <c r="E52" s="94"/>
      <c r="F52" s="94"/>
      <c r="G52" s="94"/>
      <c r="H52" s="94"/>
      <c r="I52" s="94"/>
    </row>
    <row r="53" spans="1:9" x14ac:dyDescent="0.25">
      <c r="B53" s="94"/>
      <c r="C53" s="94"/>
      <c r="D53" s="94"/>
      <c r="E53" s="94"/>
      <c r="F53" s="94"/>
      <c r="G53" s="94"/>
      <c r="H53" s="94"/>
      <c r="I53" s="94"/>
    </row>
    <row r="55" spans="1:9" x14ac:dyDescent="0.25">
      <c r="A55" s="96"/>
    </row>
    <row r="56" spans="1:9" x14ac:dyDescent="0.25">
      <c r="B56" s="96"/>
      <c r="C56" s="96"/>
      <c r="D56" s="96"/>
      <c r="E56" s="96"/>
    </row>
    <row r="57" spans="1:9" x14ac:dyDescent="0.25">
      <c r="B57" s="94"/>
      <c r="C57" s="94"/>
      <c r="D57" s="94"/>
      <c r="E57" s="94"/>
    </row>
    <row r="58" spans="1:9" x14ac:dyDescent="0.25">
      <c r="B58" s="94"/>
      <c r="C58" s="94"/>
      <c r="D58" s="94"/>
      <c r="E58" s="94"/>
    </row>
    <row r="59" spans="1:9" x14ac:dyDescent="0.25">
      <c r="B59" s="94"/>
      <c r="C59" s="94"/>
      <c r="D59" s="94"/>
      <c r="E59" s="94"/>
    </row>
    <row r="60" spans="1:9" x14ac:dyDescent="0.25">
      <c r="B60" s="94"/>
      <c r="C60" s="94"/>
      <c r="D60" s="94"/>
      <c r="E60" s="94"/>
    </row>
    <row r="61" spans="1:9" x14ac:dyDescent="0.25">
      <c r="B61" s="94"/>
      <c r="C61" s="94"/>
      <c r="D61" s="94"/>
      <c r="E61" s="94"/>
    </row>
    <row r="62" spans="1:9" x14ac:dyDescent="0.25">
      <c r="B62" s="94"/>
      <c r="C62" s="94"/>
      <c r="D62" s="94"/>
      <c r="E62" s="94"/>
    </row>
    <row r="63" spans="1:9" x14ac:dyDescent="0.25">
      <c r="B63" s="94"/>
      <c r="C63" s="94"/>
      <c r="D63" s="94"/>
      <c r="E63" s="94"/>
    </row>
    <row r="64" spans="1:9" x14ac:dyDescent="0.25">
      <c r="B64" s="94"/>
      <c r="C64" s="94"/>
      <c r="D64" s="94"/>
      <c r="E64" s="94"/>
      <c r="F64" s="94"/>
      <c r="G64" s="94"/>
      <c r="H64" s="94"/>
      <c r="I64" s="94"/>
    </row>
    <row r="65" spans="1:9" x14ac:dyDescent="0.25">
      <c r="B65" s="94"/>
      <c r="C65" s="94"/>
      <c r="D65" s="94"/>
      <c r="E65" s="94"/>
      <c r="F65" s="94"/>
      <c r="G65" s="94"/>
      <c r="H65" s="94"/>
      <c r="I65" s="94"/>
    </row>
    <row r="66" spans="1:9" x14ac:dyDescent="0.25">
      <c r="B66" s="94"/>
      <c r="C66" s="94"/>
      <c r="D66" s="94"/>
      <c r="E66" s="94"/>
      <c r="F66" s="94"/>
      <c r="G66" s="94"/>
      <c r="H66" s="94"/>
      <c r="I66" s="94"/>
    </row>
    <row r="68" spans="1:9" x14ac:dyDescent="0.25">
      <c r="A68" s="96"/>
    </row>
    <row r="69" spans="1:9" x14ac:dyDescent="0.25">
      <c r="B69" s="96"/>
      <c r="C69" s="96"/>
      <c r="D69" s="96"/>
      <c r="E69" s="96"/>
      <c r="F69" s="96"/>
      <c r="G69" s="96"/>
      <c r="H69" s="96"/>
      <c r="I69" s="96"/>
    </row>
    <row r="70" spans="1:9" x14ac:dyDescent="0.25">
      <c r="B70" s="94"/>
      <c r="C70" s="94"/>
      <c r="D70" s="94"/>
      <c r="E70" s="94"/>
      <c r="F70" s="94"/>
      <c r="G70" s="94"/>
      <c r="H70" s="94"/>
      <c r="I70" s="94"/>
    </row>
    <row r="71" spans="1:9" x14ac:dyDescent="0.25">
      <c r="B71" s="94"/>
      <c r="C71" s="94"/>
      <c r="D71" s="94"/>
      <c r="E71" s="94"/>
      <c r="F71" s="94"/>
      <c r="G71" s="94"/>
      <c r="H71" s="94"/>
      <c r="I71" s="94"/>
    </row>
    <row r="72" spans="1:9" x14ac:dyDescent="0.25">
      <c r="B72" s="94"/>
      <c r="C72" s="94"/>
      <c r="D72" s="94"/>
      <c r="E72" s="94"/>
      <c r="F72" s="94"/>
      <c r="G72" s="94"/>
      <c r="H72" s="94"/>
      <c r="I72" s="94"/>
    </row>
    <row r="73" spans="1:9" x14ac:dyDescent="0.25">
      <c r="B73" s="94"/>
      <c r="C73" s="94"/>
      <c r="D73" s="94"/>
      <c r="E73" s="94"/>
      <c r="F73" s="94"/>
      <c r="G73" s="94"/>
      <c r="H73" s="94"/>
      <c r="I73" s="94"/>
    </row>
    <row r="74" spans="1:9" x14ac:dyDescent="0.25">
      <c r="B74" s="94"/>
      <c r="C74" s="94"/>
      <c r="D74" s="94"/>
      <c r="E74" s="94"/>
      <c r="F74" s="94"/>
      <c r="G74" s="94"/>
      <c r="H74" s="94"/>
      <c r="I74" s="94"/>
    </row>
    <row r="75" spans="1:9" x14ac:dyDescent="0.25">
      <c r="B75" s="94"/>
      <c r="C75" s="94"/>
      <c r="D75" s="94"/>
      <c r="E75" s="94"/>
      <c r="F75" s="94"/>
      <c r="G75" s="94"/>
      <c r="H75" s="94"/>
      <c r="I75" s="94"/>
    </row>
    <row r="76" spans="1:9" x14ac:dyDescent="0.25">
      <c r="B76" s="94"/>
      <c r="C76" s="94"/>
      <c r="D76" s="94"/>
      <c r="E76" s="94"/>
      <c r="F76" s="94"/>
      <c r="G76" s="94"/>
      <c r="H76" s="94"/>
      <c r="I76" s="94"/>
    </row>
    <row r="77" spans="1:9" x14ac:dyDescent="0.25">
      <c r="B77" s="94"/>
      <c r="C77" s="94"/>
      <c r="D77" s="94"/>
      <c r="E77" s="94"/>
      <c r="F77" s="94"/>
      <c r="G77" s="94"/>
      <c r="H77" s="94"/>
      <c r="I77" s="94"/>
    </row>
    <row r="78" spans="1:9" x14ac:dyDescent="0.25">
      <c r="B78" s="94"/>
      <c r="C78" s="94"/>
      <c r="D78" s="94"/>
      <c r="E78" s="94"/>
      <c r="F78" s="94"/>
      <c r="G78" s="94"/>
      <c r="H78" s="94"/>
      <c r="I78" s="94"/>
    </row>
    <row r="79" spans="1:9" x14ac:dyDescent="0.25">
      <c r="B79" s="94"/>
      <c r="C79" s="94"/>
      <c r="D79" s="94"/>
      <c r="E79" s="94"/>
      <c r="F79" s="94"/>
      <c r="G79" s="94"/>
      <c r="H79" s="94"/>
      <c r="I79" s="94"/>
    </row>
  </sheetData>
  <sheetProtection algorithmName="SHA-512" hashValue="fcY2TaYP3MnuX2tJM9y8qJpr+EYmj5xA3Z/0HN7l6V0eqD9zpIkrADUuQEv6ENEFr8GnUIpBv8Uq3MfhKWXbNA==" saltValue="cD4MLG50vwrjmbB6AI7ZTA==" spinCount="100000" sheet="1" scenarios="1"/>
  <pageMargins left="0.7" right="0.7" top="0.75" bottom="0.75" header="0.3" footer="0.3"/>
  <pageSetup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26:O51"/>
  <sheetViews>
    <sheetView showGridLines="0" showRowColHeaders="0" zoomScale="80" zoomScaleNormal="80" workbookViewId="0"/>
  </sheetViews>
  <sheetFormatPr defaultRowHeight="15.75" x14ac:dyDescent="0.25"/>
  <cols>
    <col min="1" max="1" width="9" style="91"/>
    <col min="2" max="2" width="6.875" style="91" customWidth="1"/>
    <col min="3" max="3" width="5.875" style="91" bestFit="1" customWidth="1"/>
    <col min="4" max="4" width="5.75" style="91" bestFit="1" customWidth="1"/>
    <col min="5" max="8" width="9" style="91"/>
    <col min="9" max="11" width="9.125" style="91" bestFit="1" customWidth="1"/>
    <col min="12" max="15" width="12.625" style="91" bestFit="1" customWidth="1"/>
    <col min="16" max="16384" width="9" style="91"/>
  </cols>
  <sheetData>
    <row r="26" spans="1:15" ht="15.75" customHeight="1" x14ac:dyDescent="0.25">
      <c r="A26" s="91" t="s">
        <v>342</v>
      </c>
    </row>
    <row r="27" spans="1:15" x14ac:dyDescent="0.25">
      <c r="A27" s="91" t="s">
        <v>337</v>
      </c>
    </row>
    <row r="31" spans="1:15" hidden="1" x14ac:dyDescent="0.25">
      <c r="A31" s="91" t="s">
        <v>173</v>
      </c>
      <c r="B31" s="91" t="s">
        <v>303</v>
      </c>
      <c r="C31" s="91" t="s">
        <v>209</v>
      </c>
      <c r="D31" s="91" t="s">
        <v>210</v>
      </c>
      <c r="E31" s="120" t="s">
        <v>211</v>
      </c>
      <c r="F31" s="120" t="s">
        <v>212</v>
      </c>
      <c r="I31" s="123" t="s">
        <v>298</v>
      </c>
      <c r="J31" s="123" t="s">
        <v>300</v>
      </c>
      <c r="K31" s="123" t="s">
        <v>299</v>
      </c>
      <c r="L31" s="123" t="s">
        <v>323</v>
      </c>
      <c r="M31" s="123" t="s">
        <v>322</v>
      </c>
      <c r="N31" s="123" t="s">
        <v>302</v>
      </c>
      <c r="O31" s="123" t="s">
        <v>301</v>
      </c>
    </row>
    <row r="32" spans="1:15" hidden="1" x14ac:dyDescent="0.25">
      <c r="A32" s="91" t="str">
        <f>H32</f>
        <v>Cabo Verde</v>
      </c>
      <c r="B32" s="121">
        <f>I32</f>
        <v>0.76388888888888884</v>
      </c>
      <c r="C32" s="121">
        <f>J32</f>
        <v>0.58510638297872342</v>
      </c>
      <c r="D32" s="121">
        <f>K32</f>
        <v>0.9821428571428571</v>
      </c>
      <c r="E32" s="122">
        <f t="shared" ref="E32" si="0">B32-C32</f>
        <v>0.17878250591016542</v>
      </c>
      <c r="F32" s="122">
        <f t="shared" ref="F32" si="1">D32-B32</f>
        <v>0.21825396825396826</v>
      </c>
      <c r="H32" s="91" t="s">
        <v>339</v>
      </c>
      <c r="I32" s="121">
        <f t="shared" ref="I32:I51" si="2">L32/M32</f>
        <v>0.76388888888888884</v>
      </c>
      <c r="J32" s="121">
        <f t="shared" ref="J32:J51" si="3">L32/O32</f>
        <v>0.58510638297872342</v>
      </c>
      <c r="K32" s="121">
        <f t="shared" ref="K32:K51" si="4">L32/N32</f>
        <v>0.9821428571428571</v>
      </c>
      <c r="L32" s="121">
        <v>55</v>
      </c>
      <c r="M32" s="91">
        <v>72</v>
      </c>
      <c r="N32" s="91">
        <v>56</v>
      </c>
      <c r="O32" s="91">
        <v>94</v>
      </c>
    </row>
    <row r="33" spans="1:15" hidden="1" x14ac:dyDescent="0.25">
      <c r="A33" s="91" t="str">
        <f t="shared" ref="A33:A51" si="5">H33</f>
        <v>Togo</v>
      </c>
      <c r="B33" s="121">
        <f t="shared" ref="B33:B51" si="6">I33</f>
        <v>0.58258196721311473</v>
      </c>
      <c r="C33" s="121">
        <f t="shared" ref="C33:C51" si="7">J33</f>
        <v>0.50470442037990415</v>
      </c>
      <c r="D33" s="121">
        <f t="shared" ref="D33:D51" si="8">K33</f>
        <v>0.67305871212121215</v>
      </c>
      <c r="E33" s="122">
        <f t="shared" ref="E33:E51" si="9">B33-C33</f>
        <v>7.7877546833210576E-2</v>
      </c>
      <c r="F33" s="122">
        <f t="shared" ref="F33:F51" si="10">D33-B33</f>
        <v>9.0476744908097428E-2</v>
      </c>
      <c r="H33" s="91" t="s">
        <v>160</v>
      </c>
      <c r="I33" s="121">
        <f t="shared" si="2"/>
        <v>0.58258196721311473</v>
      </c>
      <c r="J33" s="121">
        <f t="shared" si="3"/>
        <v>0.50470442037990415</v>
      </c>
      <c r="K33" s="121">
        <f t="shared" si="4"/>
        <v>0.67305871212121215</v>
      </c>
      <c r="L33" s="91">
        <v>2843</v>
      </c>
      <c r="M33" s="91">
        <v>4880</v>
      </c>
      <c r="N33" s="91">
        <v>4224</v>
      </c>
      <c r="O33" s="91">
        <v>5633</v>
      </c>
    </row>
    <row r="34" spans="1:15" hidden="1" x14ac:dyDescent="0.25">
      <c r="A34" s="91" t="str">
        <f t="shared" si="5"/>
        <v>Equatorial Guinea</v>
      </c>
      <c r="B34" s="121">
        <f t="shared" si="6"/>
        <v>0.48355754857997013</v>
      </c>
      <c r="C34" s="121">
        <f t="shared" si="7"/>
        <v>0.43627781523937964</v>
      </c>
      <c r="D34" s="121">
        <v>0.54</v>
      </c>
      <c r="E34" s="122">
        <f t="shared" si="9"/>
        <v>4.7279733340590491E-2</v>
      </c>
      <c r="F34" s="122">
        <f t="shared" si="10"/>
        <v>5.6442451420029904E-2</v>
      </c>
      <c r="H34" s="91" t="s">
        <v>77</v>
      </c>
      <c r="I34" s="121">
        <f t="shared" si="2"/>
        <v>0.48355754857997013</v>
      </c>
      <c r="J34" s="121">
        <f t="shared" si="3"/>
        <v>0.43627781523937964</v>
      </c>
      <c r="K34" s="121">
        <f t="shared" si="4"/>
        <v>0.53471074380165284</v>
      </c>
      <c r="L34" s="121">
        <v>647</v>
      </c>
      <c r="M34" s="91">
        <v>1338</v>
      </c>
      <c r="N34" s="91">
        <v>1210</v>
      </c>
      <c r="O34" s="91">
        <v>1483</v>
      </c>
    </row>
    <row r="35" spans="1:15" hidden="1" x14ac:dyDescent="0.25">
      <c r="A35" s="91" t="str">
        <f t="shared" si="5"/>
        <v>Côte d'Ivoire</v>
      </c>
      <c r="B35" s="121">
        <f t="shared" si="6"/>
        <v>0.4582404848917016</v>
      </c>
      <c r="C35" s="121">
        <v>0.39</v>
      </c>
      <c r="D35" s="121">
        <v>0.53</v>
      </c>
      <c r="E35" s="122">
        <f t="shared" si="9"/>
        <v>6.8240484891701592E-2</v>
      </c>
      <c r="F35" s="122">
        <f t="shared" si="10"/>
        <v>7.1759515108298422E-2</v>
      </c>
      <c r="H35" s="91" t="s">
        <v>328</v>
      </c>
      <c r="I35" s="121">
        <f t="shared" si="2"/>
        <v>0.4582404848917016</v>
      </c>
      <c r="J35" s="121">
        <f t="shared" si="3"/>
        <v>0.3957496396328492</v>
      </c>
      <c r="K35" s="121">
        <f t="shared" si="4"/>
        <v>0.54363375162571981</v>
      </c>
      <c r="L35" s="121">
        <v>10282</v>
      </c>
      <c r="M35" s="91">
        <v>22438</v>
      </c>
      <c r="N35" s="91">
        <v>18913.468799999999</v>
      </c>
      <c r="O35" s="91">
        <v>25981.0723</v>
      </c>
    </row>
    <row r="36" spans="1:15" hidden="1" x14ac:dyDescent="0.25">
      <c r="A36" s="91" t="str">
        <f t="shared" si="5"/>
        <v>Central African Republic</v>
      </c>
      <c r="B36" s="121">
        <f t="shared" si="6"/>
        <v>0.42709410548086868</v>
      </c>
      <c r="C36" s="121">
        <f t="shared" si="7"/>
        <v>0.37375565610859729</v>
      </c>
      <c r="D36" s="121">
        <f t="shared" si="8"/>
        <v>0.49295774647887325</v>
      </c>
      <c r="E36" s="122">
        <f t="shared" si="9"/>
        <v>5.333844937227139E-2</v>
      </c>
      <c r="F36" s="122">
        <f t="shared" si="10"/>
        <v>6.5863640998004569E-2</v>
      </c>
      <c r="H36" s="91" t="s">
        <v>58</v>
      </c>
      <c r="I36" s="121">
        <f t="shared" si="2"/>
        <v>0.42709410548086868</v>
      </c>
      <c r="J36" s="121">
        <f t="shared" si="3"/>
        <v>0.37375565610859729</v>
      </c>
      <c r="K36" s="121">
        <f t="shared" si="4"/>
        <v>0.49295774647887325</v>
      </c>
      <c r="L36" s="91">
        <v>2065</v>
      </c>
      <c r="M36" s="91">
        <v>4835</v>
      </c>
      <c r="N36" s="91">
        <v>4189</v>
      </c>
      <c r="O36" s="91">
        <v>5525</v>
      </c>
    </row>
    <row r="37" spans="1:15" hidden="1" x14ac:dyDescent="0.25">
      <c r="A37" s="91" t="str">
        <f t="shared" si="5"/>
        <v>Burkina Faso</v>
      </c>
      <c r="B37" s="121">
        <f t="shared" si="6"/>
        <v>0.41934876717485414</v>
      </c>
      <c r="C37" s="121">
        <f t="shared" si="7"/>
        <v>0.35130873541469571</v>
      </c>
      <c r="D37" s="121">
        <f t="shared" si="8"/>
        <v>0.49588248386378814</v>
      </c>
      <c r="E37" s="122">
        <f t="shared" si="9"/>
        <v>6.8040031760158437E-2</v>
      </c>
      <c r="F37" s="122">
        <f t="shared" si="10"/>
        <v>7.6533716688933995E-2</v>
      </c>
      <c r="H37" s="91" t="s">
        <v>54</v>
      </c>
      <c r="I37" s="121">
        <f t="shared" si="2"/>
        <v>0.41934876717485414</v>
      </c>
      <c r="J37" s="121">
        <f t="shared" si="3"/>
        <v>0.35130873541469571</v>
      </c>
      <c r="K37" s="121">
        <f t="shared" si="4"/>
        <v>0.49588248386378814</v>
      </c>
      <c r="L37" s="121">
        <v>2228</v>
      </c>
      <c r="M37" s="91">
        <v>5313</v>
      </c>
      <c r="N37" s="91">
        <v>4493</v>
      </c>
      <c r="O37" s="91">
        <v>6342</v>
      </c>
    </row>
    <row r="38" spans="1:15" hidden="1" x14ac:dyDescent="0.25">
      <c r="A38" s="91" t="str">
        <f t="shared" si="5"/>
        <v>Cameroon</v>
      </c>
      <c r="B38" s="121">
        <f t="shared" si="6"/>
        <v>0.39359120095855482</v>
      </c>
      <c r="C38" s="121">
        <f t="shared" si="7"/>
        <v>0.35304654559484111</v>
      </c>
      <c r="D38" s="121">
        <f t="shared" si="8"/>
        <v>0.44002885209864667</v>
      </c>
      <c r="E38" s="122">
        <f t="shared" si="9"/>
        <v>4.0544655363713711E-2</v>
      </c>
      <c r="F38" s="122">
        <f t="shared" si="10"/>
        <v>4.6437651140091851E-2</v>
      </c>
      <c r="H38" s="91" t="s">
        <v>56</v>
      </c>
      <c r="I38" s="121">
        <f t="shared" si="2"/>
        <v>0.39359120095855482</v>
      </c>
      <c r="J38" s="121">
        <f t="shared" si="3"/>
        <v>0.35304654559484111</v>
      </c>
      <c r="K38" s="121">
        <f t="shared" si="4"/>
        <v>0.44002885209864667</v>
      </c>
      <c r="L38" s="121">
        <v>12811</v>
      </c>
      <c r="M38" s="91">
        <v>32549</v>
      </c>
      <c r="N38" s="91">
        <v>29114</v>
      </c>
      <c r="O38" s="91">
        <v>36287</v>
      </c>
    </row>
    <row r="39" spans="1:15" hidden="1" x14ac:dyDescent="0.25">
      <c r="A39" s="91" t="str">
        <f t="shared" si="5"/>
        <v>Gambia</v>
      </c>
      <c r="B39" s="121">
        <f t="shared" si="6"/>
        <v>0.29505813953488375</v>
      </c>
      <c r="C39" s="121">
        <v>0.24</v>
      </c>
      <c r="D39" s="121">
        <v>0.35</v>
      </c>
      <c r="E39" s="122">
        <f t="shared" si="9"/>
        <v>5.5058139534883754E-2</v>
      </c>
      <c r="F39" s="122">
        <f t="shared" si="10"/>
        <v>5.4941860465116232E-2</v>
      </c>
      <c r="H39" s="91" t="s">
        <v>84</v>
      </c>
      <c r="I39" s="121">
        <f t="shared" si="2"/>
        <v>0.29505813953488375</v>
      </c>
      <c r="J39" s="121">
        <f t="shared" si="3"/>
        <v>0.24665856622114216</v>
      </c>
      <c r="K39" s="121">
        <f t="shared" si="4"/>
        <v>0.35929203539823007</v>
      </c>
      <c r="L39" s="121">
        <v>406</v>
      </c>
      <c r="M39" s="91">
        <v>1376</v>
      </c>
      <c r="N39" s="91">
        <v>1130</v>
      </c>
      <c r="O39" s="91">
        <v>1646</v>
      </c>
    </row>
    <row r="40" spans="1:15" hidden="1" x14ac:dyDescent="0.25">
      <c r="A40" s="91" t="str">
        <f t="shared" si="5"/>
        <v>Ghana</v>
      </c>
      <c r="B40" s="121">
        <f t="shared" si="6"/>
        <v>0.29160293052089203</v>
      </c>
      <c r="C40" s="121">
        <v>0.24</v>
      </c>
      <c r="D40" s="121">
        <v>0.34</v>
      </c>
      <c r="E40" s="122">
        <f t="shared" si="9"/>
        <v>5.1602930520892043E-2</v>
      </c>
      <c r="F40" s="122">
        <f t="shared" si="10"/>
        <v>4.839706947910799E-2</v>
      </c>
      <c r="H40" s="91" t="s">
        <v>87</v>
      </c>
      <c r="I40" s="121">
        <f t="shared" si="2"/>
        <v>0.29160293052089203</v>
      </c>
      <c r="J40" s="121">
        <f t="shared" si="3"/>
        <v>0.2467470536140064</v>
      </c>
      <c r="K40" s="121">
        <f t="shared" si="4"/>
        <v>0.34894026974951831</v>
      </c>
      <c r="L40" s="121">
        <v>3622</v>
      </c>
      <c r="M40" s="91">
        <v>12421</v>
      </c>
      <c r="N40" s="91">
        <v>10380</v>
      </c>
      <c r="O40" s="91">
        <v>14679</v>
      </c>
    </row>
    <row r="41" spans="1:15" hidden="1" x14ac:dyDescent="0.25">
      <c r="A41" s="91" t="str">
        <f t="shared" si="5"/>
        <v>Gabon</v>
      </c>
      <c r="B41" s="121">
        <f t="shared" si="6"/>
        <v>0.28108869075551385</v>
      </c>
      <c r="C41" s="121">
        <f t="shared" si="7"/>
        <v>0.24075562700964631</v>
      </c>
      <c r="D41" s="121">
        <f t="shared" si="8"/>
        <v>0.33203991130820398</v>
      </c>
      <c r="E41" s="122">
        <f t="shared" si="9"/>
        <v>4.0333063745867537E-2</v>
      </c>
      <c r="F41" s="122">
        <f t="shared" si="10"/>
        <v>5.0951220552690135E-2</v>
      </c>
      <c r="H41" s="91" t="s">
        <v>83</v>
      </c>
      <c r="I41" s="121">
        <f t="shared" si="2"/>
        <v>0.28108869075551385</v>
      </c>
      <c r="J41" s="121">
        <f t="shared" si="3"/>
        <v>0.24075562700964631</v>
      </c>
      <c r="K41" s="121">
        <f t="shared" si="4"/>
        <v>0.33203991130820398</v>
      </c>
      <c r="L41" s="121">
        <v>599</v>
      </c>
      <c r="M41" s="91">
        <v>2131</v>
      </c>
      <c r="N41" s="91">
        <v>1804</v>
      </c>
      <c r="O41" s="91">
        <v>2488</v>
      </c>
    </row>
    <row r="42" spans="1:15" hidden="1" x14ac:dyDescent="0.25">
      <c r="A42" s="91" t="str">
        <f t="shared" si="5"/>
        <v>Sierra Leone</v>
      </c>
      <c r="B42" s="121">
        <f t="shared" si="6"/>
        <v>0.22830578512396693</v>
      </c>
      <c r="C42" s="121">
        <f t="shared" si="7"/>
        <v>0.19484240687679083</v>
      </c>
      <c r="D42" s="121">
        <f t="shared" si="8"/>
        <v>0.2714987714987715</v>
      </c>
      <c r="E42" s="122">
        <f t="shared" si="9"/>
        <v>3.3463378247176101E-2</v>
      </c>
      <c r="F42" s="122">
        <f t="shared" si="10"/>
        <v>4.3192986374804565E-2</v>
      </c>
      <c r="H42" s="91" t="s">
        <v>146</v>
      </c>
      <c r="I42" s="121">
        <f t="shared" si="2"/>
        <v>0.22830578512396693</v>
      </c>
      <c r="J42" s="121">
        <f t="shared" si="3"/>
        <v>0.19484240687679083</v>
      </c>
      <c r="K42" s="121">
        <f t="shared" si="4"/>
        <v>0.2714987714987715</v>
      </c>
      <c r="L42" s="91">
        <v>884</v>
      </c>
      <c r="M42" s="91">
        <v>3872</v>
      </c>
      <c r="N42" s="91">
        <v>3256</v>
      </c>
      <c r="O42" s="91">
        <v>4537</v>
      </c>
    </row>
    <row r="43" spans="1:15" hidden="1" x14ac:dyDescent="0.25">
      <c r="A43" s="91" t="str">
        <f t="shared" si="5"/>
        <v>Democratic Republic of the Congo</v>
      </c>
      <c r="B43" s="121">
        <f t="shared" si="6"/>
        <v>0.21464448642919681</v>
      </c>
      <c r="C43" s="121">
        <v>0.17</v>
      </c>
      <c r="D43" s="121">
        <v>0.26</v>
      </c>
      <c r="E43" s="122">
        <f t="shared" si="9"/>
        <v>4.46444864291968E-2</v>
      </c>
      <c r="F43" s="122">
        <f t="shared" si="10"/>
        <v>4.5355513570803196E-2</v>
      </c>
      <c r="H43" s="91" t="s">
        <v>70</v>
      </c>
      <c r="I43" s="121">
        <f t="shared" si="2"/>
        <v>0.21464448642919681</v>
      </c>
      <c r="J43" s="121">
        <f t="shared" si="3"/>
        <v>0.17550866616428032</v>
      </c>
      <c r="K43" s="121">
        <f t="shared" si="4"/>
        <v>0.26918631530282017</v>
      </c>
      <c r="L43" s="121">
        <v>4658</v>
      </c>
      <c r="M43" s="91">
        <v>21701</v>
      </c>
      <c r="N43" s="91">
        <v>17304</v>
      </c>
      <c r="O43" s="91">
        <v>26540</v>
      </c>
    </row>
    <row r="44" spans="1:15" hidden="1" x14ac:dyDescent="0.25">
      <c r="A44" s="91" t="str">
        <f t="shared" si="5"/>
        <v>Guinea</v>
      </c>
      <c r="B44" s="121">
        <f t="shared" si="6"/>
        <v>0.19168230143839901</v>
      </c>
      <c r="C44" s="121">
        <f t="shared" si="7"/>
        <v>0.16314038589487692</v>
      </c>
      <c r="D44" s="121">
        <f t="shared" si="8"/>
        <v>0.22674311078231921</v>
      </c>
      <c r="E44" s="122">
        <f t="shared" si="9"/>
        <v>2.8541915543522089E-2</v>
      </c>
      <c r="F44" s="122">
        <f t="shared" si="10"/>
        <v>3.5060809343920196E-2</v>
      </c>
      <c r="H44" s="91" t="s">
        <v>90</v>
      </c>
      <c r="I44" s="121">
        <f t="shared" si="2"/>
        <v>0.19168230143839901</v>
      </c>
      <c r="J44" s="121">
        <f t="shared" si="3"/>
        <v>0.16314038589487692</v>
      </c>
      <c r="K44" s="121">
        <f t="shared" si="4"/>
        <v>0.22674311078231921</v>
      </c>
      <c r="L44" s="121">
        <v>1226</v>
      </c>
      <c r="M44" s="91">
        <v>6396</v>
      </c>
      <c r="N44" s="91">
        <v>5407</v>
      </c>
      <c r="O44" s="91">
        <v>7515</v>
      </c>
    </row>
    <row r="45" spans="1:15" hidden="1" x14ac:dyDescent="0.25">
      <c r="A45" s="91" t="str">
        <f t="shared" si="5"/>
        <v>Mali</v>
      </c>
      <c r="B45" s="121">
        <f t="shared" si="6"/>
        <v>0.17571482554477894</v>
      </c>
      <c r="C45" s="121">
        <f t="shared" si="7"/>
        <v>0.14722955145118732</v>
      </c>
      <c r="D45" s="121">
        <f t="shared" si="8"/>
        <v>0.20830222487681052</v>
      </c>
      <c r="E45" s="122">
        <f t="shared" si="9"/>
        <v>2.8485274093591612E-2</v>
      </c>
      <c r="F45" s="122">
        <f t="shared" si="10"/>
        <v>3.2587399332031586E-2</v>
      </c>
      <c r="H45" s="91" t="s">
        <v>115</v>
      </c>
      <c r="I45" s="121">
        <f t="shared" si="2"/>
        <v>0.17571482554477894</v>
      </c>
      <c r="J45" s="121">
        <f t="shared" si="3"/>
        <v>0.14722955145118732</v>
      </c>
      <c r="K45" s="121">
        <f t="shared" si="4"/>
        <v>0.20830222487681052</v>
      </c>
      <c r="L45" s="91">
        <v>1395</v>
      </c>
      <c r="M45" s="91">
        <v>7939</v>
      </c>
      <c r="N45" s="91">
        <v>6697</v>
      </c>
      <c r="O45" s="91">
        <v>9475</v>
      </c>
    </row>
    <row r="46" spans="1:15" hidden="1" x14ac:dyDescent="0.25">
      <c r="A46" s="91" t="str">
        <f t="shared" si="5"/>
        <v>Senegal</v>
      </c>
      <c r="B46" s="121">
        <f t="shared" si="6"/>
        <v>0.16243654822335024</v>
      </c>
      <c r="C46" s="121">
        <v>0.14000000000000001</v>
      </c>
      <c r="D46" s="121">
        <f t="shared" si="8"/>
        <v>0.19248120300751881</v>
      </c>
      <c r="E46" s="122">
        <f t="shared" si="9"/>
        <v>2.2436548223350228E-2</v>
      </c>
      <c r="F46" s="122">
        <f t="shared" si="10"/>
        <v>3.0044654784168567E-2</v>
      </c>
      <c r="H46" s="91" t="s">
        <v>144</v>
      </c>
      <c r="I46" s="121">
        <f t="shared" si="2"/>
        <v>0.16243654822335024</v>
      </c>
      <c r="J46" s="121">
        <f t="shared" si="3"/>
        <v>0.13584505173786149</v>
      </c>
      <c r="K46" s="121">
        <f t="shared" si="4"/>
        <v>0.19248120300751881</v>
      </c>
      <c r="L46" s="121">
        <v>512</v>
      </c>
      <c r="M46" s="91">
        <v>3152</v>
      </c>
      <c r="N46" s="91">
        <v>2660</v>
      </c>
      <c r="O46" s="91">
        <v>3769</v>
      </c>
    </row>
    <row r="47" spans="1:15" hidden="1" x14ac:dyDescent="0.25">
      <c r="A47" s="91" t="str">
        <f t="shared" si="5"/>
        <v>Liberia</v>
      </c>
      <c r="B47" s="121">
        <f t="shared" si="6"/>
        <v>0.16102564102564101</v>
      </c>
      <c r="C47" s="121">
        <f t="shared" si="7"/>
        <v>0.1336739037888463</v>
      </c>
      <c r="D47" s="121">
        <f t="shared" si="8"/>
        <v>0.1956386292834891</v>
      </c>
      <c r="E47" s="122">
        <f t="shared" si="9"/>
        <v>2.735173723679471E-2</v>
      </c>
      <c r="F47" s="122">
        <f t="shared" si="10"/>
        <v>3.4612988257848087E-2</v>
      </c>
      <c r="H47" s="91" t="s">
        <v>110</v>
      </c>
      <c r="I47" s="121">
        <f t="shared" si="2"/>
        <v>0.16102564102564101</v>
      </c>
      <c r="J47" s="121">
        <f t="shared" si="3"/>
        <v>0.1336739037888463</v>
      </c>
      <c r="K47" s="121">
        <f t="shared" si="4"/>
        <v>0.1956386292834891</v>
      </c>
      <c r="L47" s="121">
        <v>314</v>
      </c>
      <c r="M47" s="91">
        <v>1950</v>
      </c>
      <c r="N47" s="91">
        <v>1605</v>
      </c>
      <c r="O47" s="91">
        <v>2349</v>
      </c>
    </row>
    <row r="48" spans="1:15" hidden="1" x14ac:dyDescent="0.25">
      <c r="A48" s="91" t="str">
        <f t="shared" si="5"/>
        <v>Nigeria</v>
      </c>
      <c r="B48" s="121">
        <f t="shared" si="6"/>
        <v>0.15525392710080829</v>
      </c>
      <c r="C48" s="121">
        <f t="shared" si="7"/>
        <v>0.11967183146797533</v>
      </c>
      <c r="D48" s="121">
        <f t="shared" si="8"/>
        <v>0.20299582892758494</v>
      </c>
      <c r="E48" s="122">
        <f t="shared" si="9"/>
        <v>3.5582095632832961E-2</v>
      </c>
      <c r="F48" s="122">
        <f t="shared" si="10"/>
        <v>4.774190182677665E-2</v>
      </c>
      <c r="H48" s="91" t="s">
        <v>129</v>
      </c>
      <c r="I48" s="121">
        <f t="shared" si="2"/>
        <v>0.15525392710080829</v>
      </c>
      <c r="J48" s="121">
        <f t="shared" si="3"/>
        <v>0.11967183146797533</v>
      </c>
      <c r="K48" s="121">
        <f t="shared" si="4"/>
        <v>0.20299582892758494</v>
      </c>
      <c r="L48" s="121">
        <v>27486</v>
      </c>
      <c r="M48" s="91">
        <v>177039</v>
      </c>
      <c r="N48" s="91">
        <v>135401.79689999999</v>
      </c>
      <c r="O48" s="91">
        <v>229678.10939999999</v>
      </c>
    </row>
    <row r="49" spans="1:15" hidden="1" x14ac:dyDescent="0.25">
      <c r="A49" s="91" t="str">
        <f t="shared" si="5"/>
        <v>Chad</v>
      </c>
      <c r="B49" s="121">
        <f t="shared" si="6"/>
        <v>0.13087612102099141</v>
      </c>
      <c r="C49" s="121">
        <f t="shared" si="7"/>
        <v>0.10064418340280409</v>
      </c>
      <c r="D49" s="121">
        <f t="shared" si="8"/>
        <v>0.16668758629346053</v>
      </c>
      <c r="E49" s="122">
        <f t="shared" si="9"/>
        <v>3.0231937618187321E-2</v>
      </c>
      <c r="F49" s="122">
        <f t="shared" si="10"/>
        <v>3.5811465272469117E-2</v>
      </c>
      <c r="H49" s="91" t="s">
        <v>59</v>
      </c>
      <c r="I49" s="121">
        <f t="shared" si="2"/>
        <v>0.13087612102099141</v>
      </c>
      <c r="J49" s="121">
        <f t="shared" si="3"/>
        <v>0.10064418340280409</v>
      </c>
      <c r="K49" s="121">
        <f t="shared" si="4"/>
        <v>0.16668758629346053</v>
      </c>
      <c r="L49" s="121">
        <v>1328</v>
      </c>
      <c r="M49" s="91">
        <v>10147</v>
      </c>
      <c r="N49" s="91">
        <v>7967</v>
      </c>
      <c r="O49" s="91">
        <v>13195</v>
      </c>
    </row>
    <row r="50" spans="1:15" hidden="1" x14ac:dyDescent="0.25">
      <c r="A50" s="91" t="str">
        <f t="shared" si="5"/>
        <v>Niger</v>
      </c>
      <c r="B50" s="121">
        <f t="shared" si="6"/>
        <v>5.0507900677200901E-2</v>
      </c>
      <c r="C50" s="121">
        <f t="shared" si="7"/>
        <v>4.5099521289997481E-2</v>
      </c>
      <c r="D50" s="121">
        <f t="shared" si="8"/>
        <v>5.6218592964824121E-2</v>
      </c>
      <c r="E50" s="122">
        <f t="shared" si="9"/>
        <v>5.40837938720342E-3</v>
      </c>
      <c r="F50" s="122">
        <f t="shared" si="10"/>
        <v>5.7106922876232202E-3</v>
      </c>
      <c r="H50" s="91" t="s">
        <v>128</v>
      </c>
      <c r="I50" s="121">
        <f t="shared" si="2"/>
        <v>5.0507900677200901E-2</v>
      </c>
      <c r="J50" s="121">
        <f t="shared" si="3"/>
        <v>4.5099521289997481E-2</v>
      </c>
      <c r="K50" s="121">
        <f t="shared" si="4"/>
        <v>5.6218592964824121E-2</v>
      </c>
      <c r="L50" s="121">
        <v>179</v>
      </c>
      <c r="M50" s="91">
        <v>3544</v>
      </c>
      <c r="N50" s="91">
        <v>3184</v>
      </c>
      <c r="O50" s="91">
        <v>3969</v>
      </c>
    </row>
    <row r="51" spans="1:15" hidden="1" x14ac:dyDescent="0.25">
      <c r="A51" s="91" t="str">
        <f t="shared" si="5"/>
        <v>Mauritania</v>
      </c>
      <c r="B51" s="121">
        <f t="shared" si="6"/>
        <v>4.4117647058823532E-2</v>
      </c>
      <c r="C51" s="121">
        <f t="shared" si="7"/>
        <v>2.8790786948176585E-2</v>
      </c>
      <c r="D51" s="121">
        <f t="shared" si="8"/>
        <v>7.0257611241217793E-2</v>
      </c>
      <c r="E51" s="122">
        <f t="shared" si="9"/>
        <v>1.5326860110646948E-2</v>
      </c>
      <c r="F51" s="122">
        <f t="shared" si="10"/>
        <v>2.6139964182394261E-2</v>
      </c>
      <c r="H51" s="91" t="s">
        <v>117</v>
      </c>
      <c r="I51" s="121">
        <f t="shared" si="2"/>
        <v>4.4117647058823532E-2</v>
      </c>
      <c r="J51" s="121">
        <f t="shared" si="3"/>
        <v>2.8790786948176585E-2</v>
      </c>
      <c r="K51" s="121">
        <f t="shared" si="4"/>
        <v>7.0257611241217793E-2</v>
      </c>
      <c r="L51" s="121">
        <v>30</v>
      </c>
      <c r="M51" s="91">
        <v>680</v>
      </c>
      <c r="N51" s="91">
        <v>427</v>
      </c>
      <c r="O51" s="91">
        <v>1042</v>
      </c>
    </row>
  </sheetData>
  <sheetProtection algorithmName="SHA-512" hashValue="M5pX06LnPaDgXESh0sDQ4/n/1+DKCiTUSxzEDhUy1O+UvbMi/iDEzCnpGuAT4Jc4qpB41kFZR+UlU1V0PxYCZw==" saltValue="4ixLcuIG4mCPi6qZlZTehg==" spinCount="100000" sheet="1" scenarios="1"/>
  <sortState ref="H32:O51">
    <sortCondition descending="1" ref="I32"/>
  </sortState>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dimension ref="A26:K55"/>
  <sheetViews>
    <sheetView showGridLines="0" showRowColHeaders="0" zoomScale="80" zoomScaleNormal="80" workbookViewId="0">
      <selection sqref="A1:F1"/>
    </sheetView>
  </sheetViews>
  <sheetFormatPr defaultRowHeight="15.75" x14ac:dyDescent="0.25"/>
  <cols>
    <col min="1" max="1" width="29.75" style="91" bestFit="1" customWidth="1"/>
    <col min="2" max="7" width="6.25" style="91" bestFit="1" customWidth="1"/>
    <col min="8" max="8" width="6.125" style="91" bestFit="1" customWidth="1"/>
    <col min="9" max="11" width="4.875" style="91" bestFit="1" customWidth="1"/>
    <col min="12" max="16384" width="9" style="91"/>
  </cols>
  <sheetData>
    <row r="26" spans="1:1" x14ac:dyDescent="0.25">
      <c r="A26" s="91" t="s">
        <v>342</v>
      </c>
    </row>
    <row r="27" spans="1:1" x14ac:dyDescent="0.25">
      <c r="A27" s="91" t="s">
        <v>288</v>
      </c>
    </row>
    <row r="33" spans="1:11" hidden="1" x14ac:dyDescent="0.25">
      <c r="A33" s="96" t="s">
        <v>179</v>
      </c>
      <c r="B33" s="96">
        <v>2009</v>
      </c>
      <c r="C33" s="96">
        <v>2010</v>
      </c>
      <c r="D33" s="96">
        <v>2011</v>
      </c>
      <c r="E33" s="96">
        <v>2012</v>
      </c>
      <c r="F33" s="96">
        <v>2013</v>
      </c>
      <c r="G33" s="96">
        <v>2014</v>
      </c>
      <c r="H33" s="96">
        <v>2015</v>
      </c>
    </row>
    <row r="34" spans="1:11" hidden="1" x14ac:dyDescent="0.25">
      <c r="A34" s="91" t="s">
        <v>183</v>
      </c>
      <c r="B34" s="94">
        <v>0.20950631008716972</v>
      </c>
      <c r="C34" s="94">
        <v>0.35928467087586829</v>
      </c>
      <c r="D34" s="94">
        <v>0.43614695263165465</v>
      </c>
      <c r="E34" s="94">
        <v>0.49077623128610665</v>
      </c>
      <c r="F34" s="94">
        <v>0.48173526242463072</v>
      </c>
      <c r="G34" s="94">
        <v>0.60174047278109044</v>
      </c>
      <c r="H34" s="94">
        <v>0.56689192569370328</v>
      </c>
    </row>
    <row r="35" spans="1:11" hidden="1" x14ac:dyDescent="0.25">
      <c r="A35" s="91" t="s">
        <v>184</v>
      </c>
      <c r="B35" s="94">
        <v>6.9788395201565157E-2</v>
      </c>
      <c r="C35" s="94">
        <v>9.4827661260131813E-2</v>
      </c>
      <c r="D35" s="94">
        <v>0.10049582386447481</v>
      </c>
      <c r="E35" s="94">
        <v>0.10373009727532304</v>
      </c>
      <c r="F35" s="94">
        <v>0.12776979986548634</v>
      </c>
      <c r="G35" s="94">
        <v>0.15415409416566037</v>
      </c>
      <c r="H35" s="94">
        <v>0.16856267939139641</v>
      </c>
    </row>
    <row r="36" spans="1:11" hidden="1" x14ac:dyDescent="0.25">
      <c r="A36" s="91" t="s">
        <v>185</v>
      </c>
      <c r="B36" s="94">
        <v>8.0892169952092984E-3</v>
      </c>
      <c r="C36" s="94">
        <v>1.352686374344555E-2</v>
      </c>
      <c r="D36" s="94">
        <v>3.7851314596554851E-2</v>
      </c>
      <c r="E36" s="94">
        <v>6.8106312292358806E-2</v>
      </c>
      <c r="F36" s="94">
        <v>0.10058574025449404</v>
      </c>
      <c r="G36" s="94">
        <v>8.6260733801717407E-2</v>
      </c>
      <c r="H36" s="94">
        <v>7.3734479465138489E-2</v>
      </c>
    </row>
    <row r="37" spans="1:11" hidden="1" x14ac:dyDescent="0.25">
      <c r="A37" s="91" t="s">
        <v>186</v>
      </c>
      <c r="B37" s="94">
        <v>0.15571632928267182</v>
      </c>
      <c r="C37" s="94">
        <v>0.18578873848178493</v>
      </c>
      <c r="D37" s="94">
        <v>0.13735324290436568</v>
      </c>
      <c r="E37" s="94">
        <v>0.17391304347826086</v>
      </c>
      <c r="F37" s="94">
        <v>0.18240651794003626</v>
      </c>
      <c r="G37" s="94">
        <v>0.16262033356936004</v>
      </c>
      <c r="H37" s="94">
        <v>0.18361494459483083</v>
      </c>
    </row>
    <row r="38" spans="1:11" hidden="1" x14ac:dyDescent="0.25">
      <c r="A38" s="91" t="s">
        <v>187</v>
      </c>
      <c r="B38" s="94">
        <v>5.3951785827913164E-2</v>
      </c>
      <c r="C38" s="94">
        <v>2.804647711862417E-2</v>
      </c>
      <c r="D38" s="94">
        <v>2.8424626063758902E-2</v>
      </c>
      <c r="E38" s="94">
        <v>3.0031604883860082E-2</v>
      </c>
      <c r="F38" s="94">
        <v>0.15127203989062402</v>
      </c>
      <c r="G38" s="94">
        <v>0.19204635203798914</v>
      </c>
      <c r="H38" s="94">
        <v>0.25005553378181861</v>
      </c>
    </row>
    <row r="39" spans="1:11" hidden="1" x14ac:dyDescent="0.25">
      <c r="A39" s="91" t="s">
        <v>188</v>
      </c>
      <c r="B39" s="94">
        <v>0.26496924394611848</v>
      </c>
      <c r="C39" s="94">
        <v>0.27088456170665248</v>
      </c>
      <c r="D39" s="94">
        <v>0.29447434761872315</v>
      </c>
      <c r="E39" s="94">
        <v>0.37474484409094111</v>
      </c>
      <c r="F39" s="94">
        <v>0.45197446555819476</v>
      </c>
      <c r="G39" s="94">
        <v>0.47208003722661701</v>
      </c>
      <c r="H39" s="94">
        <v>0.41908506075768404</v>
      </c>
    </row>
    <row r="40" spans="1:11" hidden="1" x14ac:dyDescent="0.25">
      <c r="A40" s="91" t="s">
        <v>178</v>
      </c>
      <c r="B40" s="94">
        <v>0.16356093906655453</v>
      </c>
      <c r="C40" s="94">
        <v>0.27039621324820262</v>
      </c>
      <c r="D40" s="94">
        <v>0.33092746174101667</v>
      </c>
      <c r="E40" s="94">
        <v>0.38550893795494939</v>
      </c>
      <c r="F40" s="94">
        <v>0.39043302790834522</v>
      </c>
      <c r="G40" s="94">
        <v>0.49106524082701269</v>
      </c>
      <c r="H40" s="94">
        <v>0.46995835144198311</v>
      </c>
      <c r="I40" s="94"/>
      <c r="J40" s="94"/>
      <c r="K40" s="94"/>
    </row>
    <row r="41" spans="1:11" hidden="1" x14ac:dyDescent="0.25">
      <c r="A41" s="91" t="s">
        <v>190</v>
      </c>
      <c r="B41" s="94">
        <v>0.16356093906655453</v>
      </c>
      <c r="C41" s="94">
        <v>0.28026178163118781</v>
      </c>
      <c r="D41" s="94">
        <v>0.34289360994546514</v>
      </c>
      <c r="E41" s="94">
        <v>0.39771614436144964</v>
      </c>
      <c r="F41" s="94">
        <v>0.39786551432796469</v>
      </c>
      <c r="G41" s="94">
        <v>0.49983590308278997</v>
      </c>
      <c r="H41" s="94">
        <v>0.47581125009387321</v>
      </c>
      <c r="I41" s="94"/>
      <c r="J41" s="94"/>
      <c r="K41" s="94"/>
    </row>
    <row r="42" spans="1:11" hidden="1" x14ac:dyDescent="0.25">
      <c r="A42" s="91" t="s">
        <v>191</v>
      </c>
      <c r="B42" s="94">
        <v>0.16946822343894558</v>
      </c>
      <c r="C42" s="94">
        <v>0.26887231819019619</v>
      </c>
      <c r="D42" s="94">
        <v>0.32282519404727811</v>
      </c>
      <c r="E42" s="94">
        <v>0.3737867966535568</v>
      </c>
      <c r="F42" s="94">
        <v>0.3797273606312408</v>
      </c>
      <c r="G42" s="94">
        <v>0.46907354529516554</v>
      </c>
      <c r="H42" s="94">
        <v>0.44974703281419715</v>
      </c>
      <c r="I42" s="94"/>
      <c r="J42" s="94"/>
      <c r="K42" s="94"/>
    </row>
    <row r="44" spans="1:11" x14ac:dyDescent="0.25">
      <c r="A44" s="96"/>
    </row>
    <row r="45" spans="1:11" x14ac:dyDescent="0.25">
      <c r="B45" s="96"/>
      <c r="C45" s="96"/>
      <c r="D45" s="96"/>
      <c r="E45" s="96"/>
      <c r="F45" s="96"/>
      <c r="G45" s="96"/>
      <c r="H45" s="96"/>
      <c r="I45" s="96"/>
      <c r="J45" s="96"/>
      <c r="K45" s="96"/>
    </row>
    <row r="46" spans="1:11" x14ac:dyDescent="0.25">
      <c r="B46" s="94"/>
      <c r="C46" s="94"/>
      <c r="D46" s="94"/>
      <c r="E46" s="94"/>
      <c r="F46" s="94"/>
      <c r="G46" s="94"/>
      <c r="H46" s="94"/>
      <c r="I46" s="94"/>
      <c r="J46" s="94"/>
      <c r="K46" s="94"/>
    </row>
    <row r="47" spans="1:11" x14ac:dyDescent="0.25">
      <c r="B47" s="94"/>
      <c r="C47" s="94"/>
      <c r="D47" s="94"/>
      <c r="E47" s="94"/>
      <c r="F47" s="94"/>
      <c r="G47" s="94"/>
      <c r="H47" s="94"/>
      <c r="I47" s="94"/>
      <c r="J47" s="94"/>
      <c r="K47" s="94"/>
    </row>
    <row r="48" spans="1:11" x14ac:dyDescent="0.25">
      <c r="B48" s="94"/>
      <c r="C48" s="94"/>
      <c r="D48" s="94"/>
      <c r="E48" s="94"/>
      <c r="F48" s="94"/>
      <c r="G48" s="94"/>
      <c r="H48" s="94"/>
      <c r="I48" s="94"/>
      <c r="J48" s="94"/>
      <c r="K48" s="94"/>
    </row>
    <row r="49" spans="2:11" x14ac:dyDescent="0.25">
      <c r="B49" s="94"/>
      <c r="C49" s="94"/>
      <c r="D49" s="94"/>
      <c r="E49" s="94"/>
      <c r="F49" s="94"/>
      <c r="G49" s="94"/>
      <c r="H49" s="94"/>
      <c r="I49" s="94"/>
      <c r="J49" s="94"/>
      <c r="K49" s="94"/>
    </row>
    <row r="50" spans="2:11" x14ac:dyDescent="0.25">
      <c r="B50" s="94"/>
      <c r="C50" s="94"/>
      <c r="D50" s="94"/>
      <c r="E50" s="94"/>
      <c r="F50" s="94"/>
      <c r="G50" s="94"/>
      <c r="H50" s="94"/>
      <c r="I50" s="94"/>
      <c r="J50" s="94"/>
      <c r="K50" s="94"/>
    </row>
    <row r="51" spans="2:11" x14ac:dyDescent="0.25">
      <c r="B51" s="94"/>
      <c r="C51" s="94"/>
      <c r="D51" s="94"/>
      <c r="E51" s="94"/>
      <c r="F51" s="94"/>
      <c r="G51" s="94"/>
      <c r="H51" s="94"/>
      <c r="I51" s="94"/>
      <c r="J51" s="94"/>
      <c r="K51" s="94"/>
    </row>
    <row r="52" spans="2:11" x14ac:dyDescent="0.25">
      <c r="B52" s="94"/>
      <c r="C52" s="94"/>
      <c r="D52" s="94"/>
      <c r="E52" s="94"/>
      <c r="F52" s="94"/>
      <c r="G52" s="94"/>
      <c r="H52" s="94"/>
      <c r="I52" s="94"/>
      <c r="J52" s="94"/>
      <c r="K52" s="94"/>
    </row>
    <row r="53" spans="2:11" x14ac:dyDescent="0.25">
      <c r="B53" s="94"/>
      <c r="C53" s="94"/>
      <c r="D53" s="94"/>
      <c r="E53" s="94"/>
      <c r="F53" s="94"/>
      <c r="G53" s="94"/>
      <c r="H53" s="94"/>
      <c r="I53" s="94"/>
      <c r="J53" s="94"/>
      <c r="K53" s="94"/>
    </row>
    <row r="54" spans="2:11" x14ac:dyDescent="0.25">
      <c r="B54" s="94"/>
      <c r="C54" s="94"/>
      <c r="D54" s="94"/>
      <c r="E54" s="94"/>
      <c r="F54" s="94"/>
      <c r="G54" s="94"/>
      <c r="H54" s="94"/>
      <c r="I54" s="94"/>
      <c r="J54" s="94"/>
      <c r="K54" s="94"/>
    </row>
    <row r="55" spans="2:11" x14ac:dyDescent="0.25">
      <c r="B55" s="94"/>
      <c r="C55" s="94"/>
      <c r="D55" s="94"/>
      <c r="E55" s="94"/>
      <c r="F55" s="94"/>
      <c r="G55" s="94"/>
      <c r="H55" s="94"/>
      <c r="I55" s="94"/>
      <c r="J55" s="94"/>
      <c r="K55" s="94"/>
    </row>
  </sheetData>
  <sheetProtection algorithmName="SHA-512" hashValue="G4im6V5Kof1IQ7CSeffVAhynh6u90tRk+9/O1CxSYwplJ+zkgXfB/kfOqA+pwgYvys6EJCrRnFMdOyuEN8s/VQ==" saltValue="tdkIzrvRrzhVuFVh5fUtcg==" spinCount="100000" sheet="1" scenarios="1"/>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dimension ref="A26:O50"/>
  <sheetViews>
    <sheetView showGridLines="0" showRowColHeaders="0" zoomScale="80" zoomScaleNormal="80" workbookViewId="0"/>
  </sheetViews>
  <sheetFormatPr defaultRowHeight="15.75" x14ac:dyDescent="0.25"/>
  <cols>
    <col min="1" max="1" width="9" style="91"/>
    <col min="2" max="2" width="4.875" style="91" bestFit="1" customWidth="1"/>
    <col min="3" max="3" width="5.875" style="91" bestFit="1" customWidth="1"/>
    <col min="4" max="4" width="5.75" style="91" bestFit="1" customWidth="1"/>
    <col min="5" max="16384" width="9" style="91"/>
  </cols>
  <sheetData>
    <row r="26" spans="1:15" ht="15.75" customHeight="1" x14ac:dyDescent="0.25">
      <c r="A26" s="91" t="s">
        <v>342</v>
      </c>
    </row>
    <row r="27" spans="1:15" x14ac:dyDescent="0.25">
      <c r="A27" s="91" t="s">
        <v>338</v>
      </c>
    </row>
    <row r="31" spans="1:15" hidden="1" x14ac:dyDescent="0.25">
      <c r="A31" s="91" t="s">
        <v>173</v>
      </c>
      <c r="B31" s="91" t="s">
        <v>228</v>
      </c>
      <c r="C31" s="91" t="s">
        <v>209</v>
      </c>
      <c r="D31" s="91" t="s">
        <v>210</v>
      </c>
      <c r="E31" s="120" t="s">
        <v>211</v>
      </c>
      <c r="F31" s="120" t="s">
        <v>212</v>
      </c>
      <c r="I31" s="91" t="s">
        <v>298</v>
      </c>
      <c r="J31" s="91" t="s">
        <v>300</v>
      </c>
      <c r="K31" s="91" t="s">
        <v>299</v>
      </c>
      <c r="L31" s="123" t="s">
        <v>228</v>
      </c>
      <c r="M31" s="123" t="s">
        <v>322</v>
      </c>
      <c r="N31" s="123" t="s">
        <v>302</v>
      </c>
      <c r="O31" s="123" t="s">
        <v>301</v>
      </c>
    </row>
    <row r="32" spans="1:15" hidden="1" x14ac:dyDescent="0.25">
      <c r="A32" s="91" t="str">
        <f>H32</f>
        <v>Cabo Verde</v>
      </c>
      <c r="B32" s="119">
        <f>I32</f>
        <v>0.76388888888888884</v>
      </c>
      <c r="C32" s="121">
        <f>J32</f>
        <v>0.58510638297872342</v>
      </c>
      <c r="D32" s="121">
        <f>K32</f>
        <v>0.9821428571428571</v>
      </c>
      <c r="E32" s="122">
        <f>B32-C32</f>
        <v>0.17878250591016542</v>
      </c>
      <c r="F32" s="122">
        <f>D32-B32</f>
        <v>0.21825396825396826</v>
      </c>
      <c r="H32" s="91" t="s">
        <v>339</v>
      </c>
      <c r="I32" s="121">
        <f t="shared" ref="I32:I50" si="0">L32/M32</f>
        <v>0.76388888888888884</v>
      </c>
      <c r="J32" s="121">
        <f t="shared" ref="J32:J50" si="1">L32/O32</f>
        <v>0.58510638297872342</v>
      </c>
      <c r="K32" s="121">
        <f t="shared" ref="K32:K50" si="2">L32/N32</f>
        <v>0.9821428571428571</v>
      </c>
      <c r="L32" s="93">
        <v>55</v>
      </c>
      <c r="M32" s="93">
        <v>72</v>
      </c>
      <c r="N32" s="93">
        <v>56</v>
      </c>
      <c r="O32" s="93">
        <v>94</v>
      </c>
    </row>
    <row r="33" spans="1:15" hidden="1" x14ac:dyDescent="0.25">
      <c r="A33" s="91" t="str">
        <f t="shared" ref="A33:A50" si="3">H33</f>
        <v>Togo</v>
      </c>
      <c r="B33" s="119">
        <f t="shared" ref="B33:B50" si="4">I33</f>
        <v>0.52663934426229508</v>
      </c>
      <c r="C33" s="121">
        <f t="shared" ref="C33:C50" si="5">J33</f>
        <v>0.45624001420202381</v>
      </c>
      <c r="D33" s="121">
        <f t="shared" ref="D33:D50" si="6">K33</f>
        <v>0.60842803030303028</v>
      </c>
      <c r="E33" s="122">
        <f t="shared" ref="E33:E50" si="7">B33-C33</f>
        <v>7.039933006027127E-2</v>
      </c>
      <c r="F33" s="122">
        <f t="shared" ref="F33:F50" si="8">D33-B33</f>
        <v>8.1788686040735192E-2</v>
      </c>
      <c r="H33" s="91" t="s">
        <v>160</v>
      </c>
      <c r="I33" s="121">
        <f t="shared" si="0"/>
        <v>0.52663934426229508</v>
      </c>
      <c r="J33" s="121">
        <f t="shared" si="1"/>
        <v>0.45624001420202381</v>
      </c>
      <c r="K33" s="121">
        <f t="shared" si="2"/>
        <v>0.60842803030303028</v>
      </c>
      <c r="L33" s="93">
        <v>2570</v>
      </c>
      <c r="M33" s="93">
        <v>4880</v>
      </c>
      <c r="N33" s="93">
        <v>4224</v>
      </c>
      <c r="O33" s="93">
        <v>5633</v>
      </c>
    </row>
    <row r="34" spans="1:15" hidden="1" x14ac:dyDescent="0.25">
      <c r="A34" s="91" t="str">
        <f t="shared" si="3"/>
        <v>Burkina Faso</v>
      </c>
      <c r="B34" s="119">
        <f t="shared" si="4"/>
        <v>0.39073969508752115</v>
      </c>
      <c r="C34" s="121">
        <f t="shared" si="5"/>
        <v>0.32734153263954591</v>
      </c>
      <c r="D34" s="121">
        <v>0.47</v>
      </c>
      <c r="E34" s="122">
        <f t="shared" si="7"/>
        <v>6.3398162447975248E-2</v>
      </c>
      <c r="F34" s="122">
        <f t="shared" si="8"/>
        <v>7.9260304912478818E-2</v>
      </c>
      <c r="H34" s="91" t="s">
        <v>54</v>
      </c>
      <c r="I34" s="121">
        <f t="shared" si="0"/>
        <v>0.39073969508752115</v>
      </c>
      <c r="J34" s="121">
        <f t="shared" si="1"/>
        <v>0.32734153263954591</v>
      </c>
      <c r="K34" s="121">
        <f t="shared" si="2"/>
        <v>0.46205208101491207</v>
      </c>
      <c r="L34" s="93">
        <v>2076</v>
      </c>
      <c r="M34" s="93">
        <v>5313</v>
      </c>
      <c r="N34" s="93">
        <v>4493</v>
      </c>
      <c r="O34" s="93">
        <v>6342</v>
      </c>
    </row>
    <row r="35" spans="1:15" hidden="1" x14ac:dyDescent="0.25">
      <c r="A35" s="91" t="str">
        <f t="shared" si="3"/>
        <v>Gambia</v>
      </c>
      <c r="B35" s="119">
        <f t="shared" si="4"/>
        <v>0.33720930232558138</v>
      </c>
      <c r="C35" s="121">
        <f t="shared" si="5"/>
        <v>0.28189550425273391</v>
      </c>
      <c r="D35" s="121">
        <v>0.4</v>
      </c>
      <c r="E35" s="122">
        <f t="shared" si="7"/>
        <v>5.5313798072847475E-2</v>
      </c>
      <c r="F35" s="122">
        <f t="shared" si="8"/>
        <v>6.2790697674418638E-2</v>
      </c>
      <c r="H35" s="91" t="s">
        <v>84</v>
      </c>
      <c r="I35" s="121">
        <f t="shared" si="0"/>
        <v>0.33720930232558138</v>
      </c>
      <c r="J35" s="121">
        <f t="shared" si="1"/>
        <v>0.28189550425273391</v>
      </c>
      <c r="K35" s="121">
        <f t="shared" si="2"/>
        <v>0.41061946902654867</v>
      </c>
      <c r="L35" s="93">
        <v>464</v>
      </c>
      <c r="M35" s="93">
        <v>1376</v>
      </c>
      <c r="N35" s="93">
        <v>1130</v>
      </c>
      <c r="O35" s="93">
        <v>1646</v>
      </c>
    </row>
    <row r="36" spans="1:15" hidden="1" x14ac:dyDescent="0.25">
      <c r="A36" s="91" t="str">
        <f t="shared" si="3"/>
        <v>Côte d'Ivoire</v>
      </c>
      <c r="B36" s="119">
        <f t="shared" si="4"/>
        <v>0.33452179338621979</v>
      </c>
      <c r="C36" s="121">
        <v>0.28000000000000003</v>
      </c>
      <c r="D36" s="121">
        <v>0.39</v>
      </c>
      <c r="E36" s="122">
        <f t="shared" si="7"/>
        <v>5.4521793386219763E-2</v>
      </c>
      <c r="F36" s="122">
        <f t="shared" si="8"/>
        <v>5.5478206613780223E-2</v>
      </c>
      <c r="H36" s="91" t="s">
        <v>328</v>
      </c>
      <c r="I36" s="121">
        <f t="shared" si="0"/>
        <v>0.33452179338621979</v>
      </c>
      <c r="J36" s="121">
        <f t="shared" si="1"/>
        <v>0.28890262547015816</v>
      </c>
      <c r="K36" s="121">
        <f t="shared" si="2"/>
        <v>0.39686004081916482</v>
      </c>
      <c r="L36" s="93">
        <v>7506</v>
      </c>
      <c r="M36" s="93">
        <v>22438</v>
      </c>
      <c r="N36" s="93">
        <v>18913.468799999999</v>
      </c>
      <c r="O36" s="93">
        <v>25981.0723</v>
      </c>
    </row>
    <row r="37" spans="1:15" hidden="1" x14ac:dyDescent="0.25">
      <c r="A37" s="91" t="str">
        <f t="shared" si="3"/>
        <v>Central African Republic</v>
      </c>
      <c r="B37" s="119">
        <f t="shared" si="4"/>
        <v>0.3218200620475698</v>
      </c>
      <c r="C37" s="121">
        <f t="shared" si="5"/>
        <v>0.28162895927601811</v>
      </c>
      <c r="D37" s="121">
        <f t="shared" si="6"/>
        <v>0.37144903318214373</v>
      </c>
      <c r="E37" s="122">
        <f t="shared" si="7"/>
        <v>4.019110277155169E-2</v>
      </c>
      <c r="F37" s="122">
        <f t="shared" si="8"/>
        <v>4.9628971134573929E-2</v>
      </c>
      <c r="H37" s="91" t="s">
        <v>58</v>
      </c>
      <c r="I37" s="121">
        <f t="shared" si="0"/>
        <v>0.3218200620475698</v>
      </c>
      <c r="J37" s="121">
        <f t="shared" si="1"/>
        <v>0.28162895927601811</v>
      </c>
      <c r="K37" s="121">
        <f t="shared" si="2"/>
        <v>0.37144903318214373</v>
      </c>
      <c r="L37" s="93">
        <v>1556</v>
      </c>
      <c r="M37" s="93">
        <v>4835</v>
      </c>
      <c r="N37" s="93">
        <v>4189</v>
      </c>
      <c r="O37" s="93">
        <v>5525</v>
      </c>
    </row>
    <row r="38" spans="1:15" hidden="1" x14ac:dyDescent="0.25">
      <c r="A38" s="91" t="str">
        <f t="shared" si="3"/>
        <v>Gabon</v>
      </c>
      <c r="B38" s="119">
        <f t="shared" si="4"/>
        <v>0.31581417175035192</v>
      </c>
      <c r="C38" s="121">
        <f t="shared" si="5"/>
        <v>0.27049839228295819</v>
      </c>
      <c r="D38" s="121">
        <f t="shared" si="6"/>
        <v>0.37305986696230597</v>
      </c>
      <c r="E38" s="122">
        <f t="shared" si="7"/>
        <v>4.5315779467393735E-2</v>
      </c>
      <c r="F38" s="122">
        <f t="shared" si="8"/>
        <v>5.7245695211954051E-2</v>
      </c>
      <c r="H38" s="91" t="s">
        <v>83</v>
      </c>
      <c r="I38" s="121">
        <f t="shared" si="0"/>
        <v>0.31581417175035192</v>
      </c>
      <c r="J38" s="121">
        <f t="shared" si="1"/>
        <v>0.27049839228295819</v>
      </c>
      <c r="K38" s="121">
        <f t="shared" si="2"/>
        <v>0.37305986696230597</v>
      </c>
      <c r="L38" s="93">
        <v>673</v>
      </c>
      <c r="M38" s="93">
        <v>2131</v>
      </c>
      <c r="N38" s="93">
        <v>1804</v>
      </c>
      <c r="O38" s="93">
        <v>2488</v>
      </c>
    </row>
    <row r="39" spans="1:15" hidden="1" x14ac:dyDescent="0.25">
      <c r="A39" s="91" t="str">
        <f t="shared" si="3"/>
        <v>Cameroon</v>
      </c>
      <c r="B39" s="119">
        <f t="shared" si="4"/>
        <v>0.29229776644443761</v>
      </c>
      <c r="C39" s="121">
        <f t="shared" si="5"/>
        <v>0.26218756028329704</v>
      </c>
      <c r="D39" s="121">
        <f t="shared" si="6"/>
        <v>0.3267843649103524</v>
      </c>
      <c r="E39" s="122">
        <f t="shared" si="7"/>
        <v>3.0110206161140574E-2</v>
      </c>
      <c r="F39" s="122">
        <f t="shared" si="8"/>
        <v>3.4486598465914786E-2</v>
      </c>
      <c r="H39" s="91" t="s">
        <v>56</v>
      </c>
      <c r="I39" s="121">
        <f t="shared" si="0"/>
        <v>0.29229776644443761</v>
      </c>
      <c r="J39" s="121">
        <f t="shared" si="1"/>
        <v>0.26218756028329704</v>
      </c>
      <c r="K39" s="121">
        <f t="shared" si="2"/>
        <v>0.3267843649103524</v>
      </c>
      <c r="L39" s="93">
        <v>9514</v>
      </c>
      <c r="M39" s="93">
        <v>32549</v>
      </c>
      <c r="N39" s="93">
        <v>29114</v>
      </c>
      <c r="O39" s="93">
        <v>36287</v>
      </c>
    </row>
    <row r="40" spans="1:15" hidden="1" x14ac:dyDescent="0.25">
      <c r="A40" s="91" t="str">
        <f t="shared" si="3"/>
        <v>Liberia</v>
      </c>
      <c r="B40" s="119">
        <f t="shared" si="4"/>
        <v>0.28666666666666668</v>
      </c>
      <c r="C40" s="121">
        <f t="shared" si="5"/>
        <v>0.23797360578969776</v>
      </c>
      <c r="D40" s="121">
        <f t="shared" si="6"/>
        <v>0.34828660436137071</v>
      </c>
      <c r="E40" s="122">
        <f t="shared" si="7"/>
        <v>4.8693060876968924E-2</v>
      </c>
      <c r="F40" s="122">
        <f t="shared" si="8"/>
        <v>6.161993769470403E-2</v>
      </c>
      <c r="H40" s="91" t="s">
        <v>110</v>
      </c>
      <c r="I40" s="121">
        <f t="shared" si="0"/>
        <v>0.28666666666666668</v>
      </c>
      <c r="J40" s="121">
        <f t="shared" si="1"/>
        <v>0.23797360578969776</v>
      </c>
      <c r="K40" s="121">
        <f t="shared" si="2"/>
        <v>0.34828660436137071</v>
      </c>
      <c r="L40" s="93">
        <v>559</v>
      </c>
      <c r="M40" s="93">
        <v>1950</v>
      </c>
      <c r="N40" s="93">
        <v>1605</v>
      </c>
      <c r="O40" s="93">
        <v>2349</v>
      </c>
    </row>
    <row r="41" spans="1:15" hidden="1" x14ac:dyDescent="0.25">
      <c r="A41" s="91" t="str">
        <f t="shared" si="3"/>
        <v>Ghana</v>
      </c>
      <c r="B41" s="119">
        <f t="shared" si="4"/>
        <v>0.24498832622172129</v>
      </c>
      <c r="C41" s="121">
        <v>0.2</v>
      </c>
      <c r="D41" s="121">
        <f t="shared" si="6"/>
        <v>0.29315992292870907</v>
      </c>
      <c r="E41" s="122">
        <f t="shared" si="7"/>
        <v>4.4988326221721275E-2</v>
      </c>
      <c r="F41" s="122">
        <f t="shared" si="8"/>
        <v>4.8171596706987785E-2</v>
      </c>
      <c r="H41" s="91" t="s">
        <v>87</v>
      </c>
      <c r="I41" s="121">
        <f t="shared" si="0"/>
        <v>0.24498832622172129</v>
      </c>
      <c r="J41" s="121">
        <f t="shared" si="1"/>
        <v>0.20730294979222016</v>
      </c>
      <c r="K41" s="121">
        <f t="shared" si="2"/>
        <v>0.29315992292870907</v>
      </c>
      <c r="L41" s="93">
        <v>3043</v>
      </c>
      <c r="M41" s="93">
        <v>12421</v>
      </c>
      <c r="N41" s="93">
        <v>10380</v>
      </c>
      <c r="O41" s="93">
        <v>14679</v>
      </c>
    </row>
    <row r="42" spans="1:15" hidden="1" x14ac:dyDescent="0.25">
      <c r="A42" s="91" t="str">
        <f t="shared" si="3"/>
        <v>Mali</v>
      </c>
      <c r="B42" s="119">
        <f t="shared" si="4"/>
        <v>0.19826174581181508</v>
      </c>
      <c r="C42" s="121">
        <f t="shared" si="5"/>
        <v>0.16612137203166227</v>
      </c>
      <c r="D42" s="121">
        <f t="shared" si="6"/>
        <v>0.23503061072121845</v>
      </c>
      <c r="E42" s="122">
        <f t="shared" si="7"/>
        <v>3.2140373780152803E-2</v>
      </c>
      <c r="F42" s="122">
        <f t="shared" si="8"/>
        <v>3.676886490940337E-2</v>
      </c>
      <c r="H42" s="91" t="s">
        <v>115</v>
      </c>
      <c r="I42" s="121">
        <f t="shared" si="0"/>
        <v>0.19826174581181508</v>
      </c>
      <c r="J42" s="121">
        <f t="shared" si="1"/>
        <v>0.16612137203166227</v>
      </c>
      <c r="K42" s="121">
        <f t="shared" si="2"/>
        <v>0.23503061072121845</v>
      </c>
      <c r="L42" s="93">
        <v>1574</v>
      </c>
      <c r="M42" s="93">
        <v>7939</v>
      </c>
      <c r="N42" s="93">
        <v>6697</v>
      </c>
      <c r="O42" s="93">
        <v>9475</v>
      </c>
    </row>
    <row r="43" spans="1:15" hidden="1" x14ac:dyDescent="0.25">
      <c r="A43" s="91" t="str">
        <f t="shared" si="3"/>
        <v>Equatorial Guinea</v>
      </c>
      <c r="B43" s="119">
        <f t="shared" si="4"/>
        <v>0.14723467862481315</v>
      </c>
      <c r="C43" s="121">
        <f t="shared" si="5"/>
        <v>0.13283884018880648</v>
      </c>
      <c r="D43" s="121">
        <f t="shared" si="6"/>
        <v>0.1628099173553719</v>
      </c>
      <c r="E43" s="122">
        <f t="shared" si="7"/>
        <v>1.4395838436006669E-2</v>
      </c>
      <c r="F43" s="122">
        <f t="shared" si="8"/>
        <v>1.5575238730558744E-2</v>
      </c>
      <c r="H43" s="91" t="s">
        <v>77</v>
      </c>
      <c r="I43" s="121">
        <f t="shared" si="0"/>
        <v>0.14723467862481315</v>
      </c>
      <c r="J43" s="121">
        <f t="shared" si="1"/>
        <v>0.13283884018880648</v>
      </c>
      <c r="K43" s="121">
        <f t="shared" si="2"/>
        <v>0.1628099173553719</v>
      </c>
      <c r="L43" s="93">
        <v>197</v>
      </c>
      <c r="M43" s="93">
        <v>1338</v>
      </c>
      <c r="N43" s="93">
        <v>1210</v>
      </c>
      <c r="O43" s="93">
        <v>1483</v>
      </c>
    </row>
    <row r="44" spans="1:15" hidden="1" x14ac:dyDescent="0.25">
      <c r="A44" s="91" t="str">
        <f t="shared" si="3"/>
        <v>Democratic Republic of the Congo</v>
      </c>
      <c r="B44" s="119">
        <f t="shared" si="4"/>
        <v>0.12455647205197917</v>
      </c>
      <c r="C44" s="121">
        <f t="shared" si="5"/>
        <v>0.10184626978146194</v>
      </c>
      <c r="D44" s="121">
        <v>0.15</v>
      </c>
      <c r="E44" s="122">
        <f t="shared" si="7"/>
        <v>2.2710202270517232E-2</v>
      </c>
      <c r="F44" s="122">
        <f t="shared" si="8"/>
        <v>2.5443527948020822E-2</v>
      </c>
      <c r="H44" s="91" t="s">
        <v>70</v>
      </c>
      <c r="I44" s="121">
        <f t="shared" si="0"/>
        <v>0.12455647205197917</v>
      </c>
      <c r="J44" s="121">
        <f t="shared" si="1"/>
        <v>0.10184626978146194</v>
      </c>
      <c r="K44" s="121">
        <f t="shared" si="2"/>
        <v>0.15620665742024964</v>
      </c>
      <c r="L44" s="93">
        <v>2703</v>
      </c>
      <c r="M44" s="93">
        <v>21701</v>
      </c>
      <c r="N44" s="93">
        <v>17304</v>
      </c>
      <c r="O44" s="93">
        <v>26540</v>
      </c>
    </row>
    <row r="45" spans="1:15" hidden="1" x14ac:dyDescent="0.25">
      <c r="A45" s="91" t="str">
        <f t="shared" si="3"/>
        <v>Senegal</v>
      </c>
      <c r="B45" s="119">
        <f t="shared" si="4"/>
        <v>0.11135786802030456</v>
      </c>
      <c r="C45" s="121">
        <f t="shared" si="5"/>
        <v>9.3128150703104276E-2</v>
      </c>
      <c r="D45" s="121">
        <f t="shared" si="6"/>
        <v>0.1319548872180451</v>
      </c>
      <c r="E45" s="122">
        <f t="shared" si="7"/>
        <v>1.8229717317200286E-2</v>
      </c>
      <c r="F45" s="122">
        <f t="shared" si="8"/>
        <v>2.059701919774054E-2</v>
      </c>
      <c r="H45" s="91" t="s">
        <v>144</v>
      </c>
      <c r="I45" s="121">
        <f t="shared" si="0"/>
        <v>0.11135786802030456</v>
      </c>
      <c r="J45" s="121">
        <f t="shared" si="1"/>
        <v>9.3128150703104276E-2</v>
      </c>
      <c r="K45" s="121">
        <f t="shared" si="2"/>
        <v>0.1319548872180451</v>
      </c>
      <c r="L45" s="93">
        <v>351</v>
      </c>
      <c r="M45" s="93">
        <v>3152</v>
      </c>
      <c r="N45" s="93">
        <v>2660</v>
      </c>
      <c r="O45" s="93">
        <v>3769</v>
      </c>
    </row>
    <row r="46" spans="1:15" hidden="1" x14ac:dyDescent="0.25">
      <c r="A46" s="91" t="str">
        <f t="shared" si="3"/>
        <v>Niger</v>
      </c>
      <c r="B46" s="119">
        <f t="shared" si="4"/>
        <v>0.10835214446952596</v>
      </c>
      <c r="C46" s="121">
        <f t="shared" si="5"/>
        <v>9.6749811035525324E-2</v>
      </c>
      <c r="D46" s="121">
        <f t="shared" si="6"/>
        <v>0.12060301507537688</v>
      </c>
      <c r="E46" s="122">
        <f t="shared" si="7"/>
        <v>1.1602333434000633E-2</v>
      </c>
      <c r="F46" s="122">
        <f t="shared" si="8"/>
        <v>1.2250870605850922E-2</v>
      </c>
      <c r="H46" s="91" t="s">
        <v>128</v>
      </c>
      <c r="I46" s="121">
        <f t="shared" si="0"/>
        <v>0.10835214446952596</v>
      </c>
      <c r="J46" s="121">
        <f t="shared" si="1"/>
        <v>9.6749811035525324E-2</v>
      </c>
      <c r="K46" s="121">
        <f t="shared" si="2"/>
        <v>0.12060301507537688</v>
      </c>
      <c r="L46" s="93">
        <v>384</v>
      </c>
      <c r="M46" s="93">
        <v>3544</v>
      </c>
      <c r="N46" s="93">
        <v>3184</v>
      </c>
      <c r="O46" s="93">
        <v>3969</v>
      </c>
    </row>
    <row r="47" spans="1:15" hidden="1" x14ac:dyDescent="0.25">
      <c r="A47" s="91" t="str">
        <f t="shared" si="3"/>
        <v>Nigeria</v>
      </c>
      <c r="B47" s="119">
        <f t="shared" si="4"/>
        <v>0.10315806121814967</v>
      </c>
      <c r="C47" s="121">
        <f t="shared" si="5"/>
        <v>7.9515631888948321E-2</v>
      </c>
      <c r="D47" s="121">
        <f t="shared" si="6"/>
        <v>0.13488004161043746</v>
      </c>
      <c r="E47" s="122">
        <f t="shared" si="7"/>
        <v>2.3642429329201353E-2</v>
      </c>
      <c r="F47" s="122">
        <f t="shared" si="8"/>
        <v>3.1721980392287782E-2</v>
      </c>
      <c r="H47" s="91" t="s">
        <v>129</v>
      </c>
      <c r="I47" s="121">
        <f t="shared" si="0"/>
        <v>0.10315806121814967</v>
      </c>
      <c r="J47" s="121">
        <f t="shared" si="1"/>
        <v>7.9515631888948321E-2</v>
      </c>
      <c r="K47" s="121">
        <f t="shared" si="2"/>
        <v>0.13488004161043746</v>
      </c>
      <c r="L47" s="93">
        <v>18263</v>
      </c>
      <c r="M47" s="93">
        <v>177039</v>
      </c>
      <c r="N47" s="93">
        <v>135401.79689999999</v>
      </c>
      <c r="O47" s="93">
        <v>229678.10939999999</v>
      </c>
    </row>
    <row r="48" spans="1:15" hidden="1" x14ac:dyDescent="0.25">
      <c r="A48" s="91" t="str">
        <f t="shared" si="3"/>
        <v>Sierra Leone</v>
      </c>
      <c r="B48" s="119">
        <f t="shared" si="4"/>
        <v>9.2458677685950411E-2</v>
      </c>
      <c r="C48" s="121">
        <f t="shared" si="5"/>
        <v>7.8906766585849678E-2</v>
      </c>
      <c r="D48" s="121">
        <f t="shared" si="6"/>
        <v>0.10995085995085994</v>
      </c>
      <c r="E48" s="122">
        <f t="shared" si="7"/>
        <v>1.3551911100100733E-2</v>
      </c>
      <c r="F48" s="122">
        <f t="shared" si="8"/>
        <v>1.7492182264909534E-2</v>
      </c>
      <c r="H48" s="91" t="s">
        <v>146</v>
      </c>
      <c r="I48" s="121">
        <f t="shared" si="0"/>
        <v>9.2458677685950411E-2</v>
      </c>
      <c r="J48" s="121">
        <f t="shared" si="1"/>
        <v>7.8906766585849678E-2</v>
      </c>
      <c r="K48" s="121">
        <f t="shared" si="2"/>
        <v>0.10995085995085994</v>
      </c>
      <c r="L48" s="93">
        <v>358</v>
      </c>
      <c r="M48" s="93">
        <v>3872</v>
      </c>
      <c r="N48" s="93">
        <v>3256</v>
      </c>
      <c r="O48" s="93">
        <v>4537</v>
      </c>
    </row>
    <row r="49" spans="1:15" hidden="1" x14ac:dyDescent="0.25">
      <c r="A49" s="91" t="str">
        <f t="shared" si="3"/>
        <v>Chad</v>
      </c>
      <c r="B49" s="119">
        <f t="shared" si="4"/>
        <v>6.9478663644426925E-2</v>
      </c>
      <c r="C49" s="121">
        <f t="shared" si="5"/>
        <v>5.3429329291398257E-2</v>
      </c>
      <c r="D49" s="121">
        <f t="shared" si="6"/>
        <v>8.8490021338019323E-2</v>
      </c>
      <c r="E49" s="122">
        <f t="shared" si="7"/>
        <v>1.6049334353028667E-2</v>
      </c>
      <c r="F49" s="122">
        <f t="shared" si="8"/>
        <v>1.9011357693592398E-2</v>
      </c>
      <c r="H49" s="91" t="s">
        <v>59</v>
      </c>
      <c r="I49" s="121">
        <f t="shared" si="0"/>
        <v>6.9478663644426925E-2</v>
      </c>
      <c r="J49" s="121">
        <f t="shared" si="1"/>
        <v>5.3429329291398257E-2</v>
      </c>
      <c r="K49" s="121">
        <f t="shared" si="2"/>
        <v>8.8490021338019323E-2</v>
      </c>
      <c r="L49" s="93">
        <v>705</v>
      </c>
      <c r="M49" s="93">
        <v>10147</v>
      </c>
      <c r="N49" s="93">
        <v>7967</v>
      </c>
      <c r="O49" s="93">
        <v>13195</v>
      </c>
    </row>
    <row r="50" spans="1:15" hidden="1" x14ac:dyDescent="0.25">
      <c r="A50" s="91" t="str">
        <f t="shared" si="3"/>
        <v>Mauritania</v>
      </c>
      <c r="B50" s="119">
        <f t="shared" si="4"/>
        <v>4.4117647058823532E-2</v>
      </c>
      <c r="C50" s="121">
        <f t="shared" si="5"/>
        <v>2.8790786948176585E-2</v>
      </c>
      <c r="D50" s="121">
        <f t="shared" si="6"/>
        <v>7.0257611241217793E-2</v>
      </c>
      <c r="E50" s="122">
        <f t="shared" si="7"/>
        <v>1.5326860110646948E-2</v>
      </c>
      <c r="F50" s="122">
        <f t="shared" si="8"/>
        <v>2.6139964182394261E-2</v>
      </c>
      <c r="H50" s="91" t="s">
        <v>117</v>
      </c>
      <c r="I50" s="121">
        <f t="shared" si="0"/>
        <v>4.4117647058823532E-2</v>
      </c>
      <c r="J50" s="121">
        <f t="shared" si="1"/>
        <v>2.8790786948176585E-2</v>
      </c>
      <c r="K50" s="121">
        <f t="shared" si="2"/>
        <v>7.0257611241217793E-2</v>
      </c>
      <c r="L50" s="93">
        <v>30</v>
      </c>
      <c r="M50" s="93">
        <v>680</v>
      </c>
      <c r="N50" s="93">
        <v>427</v>
      </c>
      <c r="O50" s="93">
        <v>1042</v>
      </c>
    </row>
  </sheetData>
  <sheetProtection algorithmName="SHA-512" hashValue="Ol/kB5/d+T2c6qlkU7zdJb+hY4ozHEyafxjqGb3TqINL7JbPv4y5U8Pr0PzcWmS1QnPVGU3ww/wkD9tb+88adQ==" saltValue="eAQIed/oqIxudIhCLIq66w==" spinCount="100000" sheet="1" scenarios="1"/>
  <sortState ref="H32:O50">
    <sortCondition descending="1" ref="I32"/>
  </sortState>
  <pageMargins left="0.7" right="0.7" top="0.75" bottom="0.75" header="0.3" footer="0.3"/>
  <pageSetup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23:D41"/>
  <sheetViews>
    <sheetView showGridLines="0" showRowColHeaders="0" zoomScale="80" zoomScaleNormal="80" workbookViewId="0"/>
  </sheetViews>
  <sheetFormatPr defaultRowHeight="15.75" x14ac:dyDescent="0.25"/>
  <cols>
    <col min="1" max="16384" width="9" style="91"/>
  </cols>
  <sheetData>
    <row r="23" spans="1:4" x14ac:dyDescent="0.25">
      <c r="A23" s="91" t="s">
        <v>344</v>
      </c>
    </row>
    <row r="32" spans="1:4" hidden="1" x14ac:dyDescent="0.25">
      <c r="B32" s="123" t="s">
        <v>226</v>
      </c>
      <c r="C32" s="123" t="s">
        <v>227</v>
      </c>
      <c r="D32" s="123" t="s">
        <v>177</v>
      </c>
    </row>
    <row r="33" spans="1:4" hidden="1" x14ac:dyDescent="0.25">
      <c r="A33" s="91" t="s">
        <v>17</v>
      </c>
      <c r="B33" s="123">
        <v>97</v>
      </c>
      <c r="C33" s="123">
        <v>94</v>
      </c>
      <c r="D33" s="93">
        <v>2.0183486238532113</v>
      </c>
    </row>
    <row r="34" spans="1:4" hidden="1" x14ac:dyDescent="0.25">
      <c r="A34" s="91" t="s">
        <v>59</v>
      </c>
      <c r="B34" s="123">
        <v>99</v>
      </c>
      <c r="C34" s="123">
        <v>92</v>
      </c>
      <c r="D34" s="93">
        <v>3.3605991918793729</v>
      </c>
    </row>
    <row r="35" spans="1:4" hidden="1" x14ac:dyDescent="0.25">
      <c r="A35" s="91" t="s">
        <v>129</v>
      </c>
      <c r="B35" s="123">
        <v>76</v>
      </c>
      <c r="C35" s="123">
        <v>74</v>
      </c>
      <c r="D35" s="93">
        <v>8.9692101740294525</v>
      </c>
    </row>
    <row r="36" spans="1:4" hidden="1" x14ac:dyDescent="0.25">
      <c r="A36" s="91" t="s">
        <v>23</v>
      </c>
      <c r="B36" s="123">
        <v>93</v>
      </c>
      <c r="C36" s="123">
        <v>88</v>
      </c>
      <c r="D36" s="93">
        <v>19.846039325332704</v>
      </c>
    </row>
    <row r="37" spans="1:4" hidden="1" x14ac:dyDescent="0.25">
      <c r="A37" s="91" t="s">
        <v>87</v>
      </c>
      <c r="B37" s="123">
        <v>97</v>
      </c>
      <c r="C37" s="123">
        <v>89</v>
      </c>
      <c r="D37" s="93">
        <v>30.053940906529263</v>
      </c>
    </row>
    <row r="38" spans="1:4" hidden="1" x14ac:dyDescent="0.25">
      <c r="A38" s="91" t="s">
        <v>31</v>
      </c>
      <c r="B38" s="123">
        <v>97</v>
      </c>
      <c r="C38" s="123">
        <v>89</v>
      </c>
      <c r="D38" s="93">
        <v>33.124612779315186</v>
      </c>
    </row>
    <row r="39" spans="1:4" hidden="1" x14ac:dyDescent="0.25">
      <c r="A39" s="91" t="s">
        <v>79</v>
      </c>
      <c r="B39" s="123">
        <v>97</v>
      </c>
      <c r="C39" s="123">
        <v>90</v>
      </c>
      <c r="D39" s="93">
        <v>36.596765266588768</v>
      </c>
    </row>
    <row r="40" spans="1:4" hidden="1" x14ac:dyDescent="0.25">
      <c r="A40" s="91" t="s">
        <v>20</v>
      </c>
      <c r="B40" s="123">
        <v>81</v>
      </c>
      <c r="C40" s="123">
        <v>78</v>
      </c>
      <c r="D40" s="93">
        <v>43.659898860291342</v>
      </c>
    </row>
    <row r="41" spans="1:4" hidden="1" x14ac:dyDescent="0.25">
      <c r="A41" s="91" t="s">
        <v>28</v>
      </c>
      <c r="B41" s="123">
        <v>95</v>
      </c>
      <c r="C41" s="123">
        <v>94</v>
      </c>
      <c r="D41" s="93">
        <v>97</v>
      </c>
    </row>
  </sheetData>
  <sheetProtection algorithmName="SHA-512" hashValue="mBJpR/k1pbIoNRTPugPTmbcGUvC8Q7XCIHy8x4sqtvkkMOsl7QDiqRgDHA38XHp5Bb3OROy4LWZxucbQx4feVw==" saltValue="wAaYZjbG274NQchAfG4N4g==" spinCount="100000" sheet="1" scenarios="1"/>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F9"/>
  <sheetViews>
    <sheetView showGridLines="0" showRowColHeaders="0" zoomScale="70" zoomScaleNormal="70" workbookViewId="0">
      <selection sqref="A1:F1"/>
    </sheetView>
  </sheetViews>
  <sheetFormatPr defaultRowHeight="15.75" x14ac:dyDescent="0.25"/>
  <cols>
    <col min="1" max="1" width="18.75" style="27" customWidth="1"/>
    <col min="2" max="2" width="9.75" style="27" bestFit="1" customWidth="1"/>
    <col min="3" max="3" width="8.125" style="27" bestFit="1" customWidth="1"/>
    <col min="4" max="5" width="9.875" style="38" bestFit="1" customWidth="1"/>
    <col min="6" max="6" width="17.125" style="39" bestFit="1" customWidth="1"/>
    <col min="7" max="16384" width="9" style="27"/>
  </cols>
  <sheetData>
    <row r="1" spans="1:6" ht="40.5" customHeight="1" x14ac:dyDescent="0.3">
      <c r="A1" s="196" t="s">
        <v>331</v>
      </c>
      <c r="B1" s="196"/>
      <c r="C1" s="196"/>
      <c r="D1" s="196"/>
      <c r="E1" s="196"/>
      <c r="F1" s="196"/>
    </row>
    <row r="3" spans="1:6" x14ac:dyDescent="0.25">
      <c r="A3" s="40"/>
      <c r="B3" s="41" t="s">
        <v>11</v>
      </c>
      <c r="C3" s="41"/>
      <c r="D3" s="41" t="s">
        <v>255</v>
      </c>
      <c r="E3" s="41"/>
      <c r="F3" s="42"/>
    </row>
    <row r="4" spans="1:6" x14ac:dyDescent="0.25">
      <c r="A4" s="86"/>
      <c r="B4" s="87" t="s">
        <v>197</v>
      </c>
      <c r="C4" s="87" t="s">
        <v>198</v>
      </c>
      <c r="D4" s="87" t="s">
        <v>197</v>
      </c>
      <c r="E4" s="87" t="s">
        <v>198</v>
      </c>
      <c r="F4" s="88" t="s">
        <v>246</v>
      </c>
    </row>
    <row r="5" spans="1:6" ht="47.25" x14ac:dyDescent="0.25">
      <c r="A5" s="21" t="s">
        <v>243</v>
      </c>
      <c r="B5" s="22">
        <v>990000</v>
      </c>
      <c r="C5" s="22">
        <v>780000</v>
      </c>
      <c r="D5" s="22">
        <v>180000</v>
      </c>
      <c r="E5" s="22">
        <v>150000</v>
      </c>
      <c r="F5" s="23">
        <v>19</v>
      </c>
    </row>
    <row r="6" spans="1:6" ht="63" x14ac:dyDescent="0.25">
      <c r="A6" s="35" t="s">
        <v>249</v>
      </c>
      <c r="B6" s="36">
        <v>160000</v>
      </c>
      <c r="C6" s="36">
        <v>87000</v>
      </c>
      <c r="D6" s="36">
        <v>25000</v>
      </c>
      <c r="E6" s="36">
        <v>11000</v>
      </c>
      <c r="F6" s="37">
        <v>14</v>
      </c>
    </row>
    <row r="7" spans="1:6" ht="63" x14ac:dyDescent="0.25">
      <c r="A7" s="24" t="s">
        <v>244</v>
      </c>
      <c r="B7" s="25">
        <v>20000</v>
      </c>
      <c r="C7" s="25">
        <v>21000</v>
      </c>
      <c r="D7" s="25">
        <v>5700</v>
      </c>
      <c r="E7" s="25">
        <v>6300</v>
      </c>
      <c r="F7" s="26">
        <v>29</v>
      </c>
    </row>
    <row r="8" spans="1:6" x14ac:dyDescent="0.25">
      <c r="A8" s="27" t="s">
        <v>340</v>
      </c>
    </row>
    <row r="9" spans="1:6" x14ac:dyDescent="0.25">
      <c r="A9" s="27" t="s">
        <v>245</v>
      </c>
    </row>
  </sheetData>
  <sheetProtection algorithmName="SHA-512" hashValue="RAihH5uxaj09PT8fan+/p9RiFUma+4mA5EdoyL8LvD0Rq0JzgvVTDGTqt3K77OyKiARZBrElgNR5vk0x+FSoJw==" saltValue="a7b0yYRlhL3eayAv7xjJ9Q==" spinCount="100000" sheet="1" scenarios="1"/>
  <mergeCells count="1">
    <mergeCell ref="A1:F1"/>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A220"/>
  <sheetViews>
    <sheetView showGridLines="0" showRowColHeaders="0" zoomScale="60" zoomScaleNormal="60" zoomScaleSheetLayoutView="70" workbookViewId="0">
      <selection sqref="A1:X2"/>
    </sheetView>
  </sheetViews>
  <sheetFormatPr defaultRowHeight="15.75" x14ac:dyDescent="0.25"/>
  <cols>
    <col min="1" max="1" width="8.25" style="91" customWidth="1"/>
    <col min="2" max="2" width="9" style="91"/>
    <col min="3" max="3" width="11.125" style="91" bestFit="1" customWidth="1"/>
    <col min="4" max="4" width="12.25" style="91" bestFit="1" customWidth="1"/>
    <col min="5" max="7" width="9" style="91"/>
    <col min="8" max="8" width="12.875" style="91" customWidth="1"/>
    <col min="9" max="9" width="12.625" style="91" bestFit="1" customWidth="1"/>
    <col min="10" max="15" width="9" style="91"/>
    <col min="16" max="16" width="11.125" style="91" bestFit="1" customWidth="1"/>
    <col min="17" max="17" width="9" style="91"/>
    <col min="18" max="18" width="11.125" style="91" bestFit="1" customWidth="1"/>
    <col min="19" max="16384" width="9" style="91"/>
  </cols>
  <sheetData>
    <row r="1" spans="1:27" ht="15.75" customHeight="1" x14ac:dyDescent="0.25">
      <c r="A1" s="202" t="s">
        <v>304</v>
      </c>
      <c r="B1" s="202"/>
      <c r="C1" s="202"/>
      <c r="D1" s="202"/>
      <c r="E1" s="202"/>
      <c r="F1" s="202"/>
      <c r="G1" s="202"/>
      <c r="H1" s="202"/>
      <c r="I1" s="202"/>
      <c r="J1" s="202"/>
      <c r="K1" s="202"/>
      <c r="L1" s="202"/>
      <c r="M1" s="202"/>
      <c r="N1" s="202"/>
      <c r="O1" s="202"/>
      <c r="P1" s="202"/>
      <c r="Q1" s="202"/>
      <c r="R1" s="202"/>
      <c r="S1" s="202"/>
      <c r="T1" s="202"/>
      <c r="U1" s="202"/>
      <c r="V1" s="202"/>
      <c r="W1" s="202"/>
      <c r="X1" s="202"/>
      <c r="Y1" s="197" t="s">
        <v>305</v>
      </c>
      <c r="Z1" s="197"/>
      <c r="AA1" s="197"/>
    </row>
    <row r="2" spans="1:27" ht="15.75" customHeight="1" x14ac:dyDescent="0.25">
      <c r="A2" s="202"/>
      <c r="B2" s="202"/>
      <c r="C2" s="202"/>
      <c r="D2" s="202"/>
      <c r="E2" s="202"/>
      <c r="F2" s="202"/>
      <c r="G2" s="202"/>
      <c r="H2" s="202"/>
      <c r="I2" s="202"/>
      <c r="J2" s="202"/>
      <c r="K2" s="202"/>
      <c r="L2" s="202"/>
      <c r="M2" s="202"/>
      <c r="N2" s="202"/>
      <c r="O2" s="202"/>
      <c r="P2" s="202"/>
      <c r="Q2" s="202"/>
      <c r="R2" s="202"/>
      <c r="S2" s="202"/>
      <c r="T2" s="202"/>
      <c r="U2" s="202"/>
      <c r="V2" s="202"/>
      <c r="W2" s="202"/>
      <c r="X2" s="202"/>
      <c r="Y2" s="197"/>
      <c r="Z2" s="197"/>
      <c r="AA2" s="197"/>
    </row>
    <row r="3" spans="1:27" ht="15.75" customHeight="1" x14ac:dyDescent="0.25">
      <c r="X3" s="98"/>
      <c r="Y3" s="197"/>
      <c r="Z3" s="197"/>
      <c r="AA3" s="197"/>
    </row>
    <row r="4" spans="1:27" ht="15.75" customHeight="1" x14ac:dyDescent="0.25">
      <c r="X4" s="98"/>
      <c r="Y4" s="197"/>
      <c r="Z4" s="197"/>
      <c r="AA4" s="197"/>
    </row>
    <row r="5" spans="1:27" ht="15.75" customHeight="1" x14ac:dyDescent="0.25">
      <c r="X5" s="98"/>
      <c r="Y5" s="197"/>
      <c r="Z5" s="197"/>
      <c r="AA5" s="197"/>
    </row>
    <row r="6" spans="1:27" ht="15.75" customHeight="1" x14ac:dyDescent="0.25">
      <c r="X6" s="98"/>
      <c r="Y6" s="197"/>
      <c r="Z6" s="197"/>
      <c r="AA6" s="197"/>
    </row>
    <row r="7" spans="1:27" ht="15.75" customHeight="1" x14ac:dyDescent="0.25">
      <c r="X7" s="98"/>
      <c r="Y7" s="197"/>
      <c r="Z7" s="197"/>
      <c r="AA7" s="197"/>
    </row>
    <row r="8" spans="1:27" ht="15.75" customHeight="1" x14ac:dyDescent="0.25">
      <c r="X8" s="98"/>
      <c r="Y8" s="197"/>
      <c r="Z8" s="197"/>
      <c r="AA8" s="197"/>
    </row>
    <row r="9" spans="1:27" ht="15.75" customHeight="1" x14ac:dyDescent="0.25">
      <c r="X9" s="98"/>
      <c r="Y9" s="197"/>
      <c r="Z9" s="197"/>
      <c r="AA9" s="197"/>
    </row>
    <row r="10" spans="1:27" ht="15.75" customHeight="1" x14ac:dyDescent="0.25">
      <c r="X10" s="98"/>
      <c r="Y10" s="197"/>
      <c r="Z10" s="197"/>
      <c r="AA10" s="197"/>
    </row>
    <row r="11" spans="1:27" ht="15.75" customHeight="1" x14ac:dyDescent="0.25">
      <c r="X11" s="98"/>
      <c r="Y11" s="197"/>
      <c r="Z11" s="197"/>
      <c r="AA11" s="197"/>
    </row>
    <row r="12" spans="1:27" ht="15.75" customHeight="1" x14ac:dyDescent="0.25">
      <c r="X12" s="98"/>
      <c r="Y12" s="197"/>
      <c r="Z12" s="197"/>
      <c r="AA12" s="197"/>
    </row>
    <row r="13" spans="1:27" ht="15.75" customHeight="1" x14ac:dyDescent="0.25">
      <c r="X13" s="98"/>
      <c r="Y13" s="197"/>
      <c r="Z13" s="197"/>
      <c r="AA13" s="197"/>
    </row>
    <row r="34" spans="1:17" ht="18.75" x14ac:dyDescent="0.25">
      <c r="A34" s="101"/>
    </row>
    <row r="35" spans="1:17" x14ac:dyDescent="0.25">
      <c r="A35" s="102" t="s">
        <v>340</v>
      </c>
    </row>
    <row r="39" spans="1:17" hidden="1" x14ac:dyDescent="0.25">
      <c r="B39" s="96">
        <v>2000</v>
      </c>
      <c r="G39" s="96">
        <v>2015</v>
      </c>
    </row>
    <row r="40" spans="1:17" hidden="1" x14ac:dyDescent="0.25">
      <c r="B40" s="103" t="s">
        <v>173</v>
      </c>
      <c r="C40" s="103" t="s">
        <v>200</v>
      </c>
      <c r="G40" s="103" t="s">
        <v>173</v>
      </c>
      <c r="H40" s="103" t="s">
        <v>200</v>
      </c>
    </row>
    <row r="41" spans="1:17" hidden="1" x14ac:dyDescent="0.25">
      <c r="A41" s="91">
        <v>1</v>
      </c>
      <c r="B41" s="109" t="s">
        <v>28</v>
      </c>
      <c r="C41" s="129">
        <v>371991</v>
      </c>
      <c r="D41" s="104">
        <f t="shared" ref="D41:D62" si="0">(IF(ISNUMBER(C41),(IF(C41&lt;100,"&lt;100",IF(C41&lt;200,"&lt;200",IF(C41&lt;500,"&lt;500",IF(C41&lt;1000,"&lt;1,000",IF(C41&lt;10000,(ROUND(C41,-2)),IF(C41&lt;100000,(ROUND(C41,-3)),IF(C41&lt;1000000,(ROUND(C41,-4)),IF(C41&gt;=1000000,(ROUND(C41,-5))))))))))),"-"))</f>
        <v>370000</v>
      </c>
      <c r="E41" s="94">
        <f>C41/$C$62</f>
        <v>0.26936209456398619</v>
      </c>
      <c r="F41" s="91">
        <v>1</v>
      </c>
      <c r="G41" s="91" t="s">
        <v>28</v>
      </c>
      <c r="H41" s="154">
        <v>349853</v>
      </c>
      <c r="I41" s="104">
        <f t="shared" ref="I41:I62" si="1">(IF(ISNUMBER(H41),(IF(H41&lt;100,"&lt;100",IF(H41&lt;200,"&lt;200",IF(H41&lt;500,"&lt;500",IF(H41&lt;1000,"&lt;1,000",IF(H41&lt;10000,(ROUND(H41,-2)),IF(H41&lt;100000,(ROUND(H41,-3)),IF(H41&lt;1000000,(ROUND(H41,-4)),IF(H41&gt;=1000000,(ROUND(H41,-5))))))))))),"-"))</f>
        <v>350000</v>
      </c>
      <c r="J41" s="94">
        <f>H41/$H$62</f>
        <v>0.19774905954533203</v>
      </c>
      <c r="L41" s="105" t="s">
        <v>15</v>
      </c>
      <c r="M41" s="130"/>
      <c r="O41" s="104"/>
      <c r="Q41" s="104"/>
    </row>
    <row r="42" spans="1:17" hidden="1" x14ac:dyDescent="0.25">
      <c r="A42" s="91">
        <v>2</v>
      </c>
      <c r="B42" s="109" t="s">
        <v>97</v>
      </c>
      <c r="C42" s="131">
        <v>162641</v>
      </c>
      <c r="D42" s="104"/>
      <c r="E42" s="94">
        <f t="shared" ref="E42:E62" si="2">C42/$C$62</f>
        <v>0.11776983965198426</v>
      </c>
      <c r="F42" s="91">
        <v>2</v>
      </c>
      <c r="G42" s="91" t="s">
        <v>129</v>
      </c>
      <c r="H42" s="155">
        <v>163480</v>
      </c>
      <c r="I42" s="104">
        <f t="shared" si="1"/>
        <v>160000</v>
      </c>
      <c r="J42" s="94">
        <f t="shared" ref="J42:J62" si="3">H42/$H$62</f>
        <v>9.2404570646731285E-2</v>
      </c>
      <c r="L42" s="105" t="s">
        <v>54</v>
      </c>
      <c r="M42" s="131"/>
      <c r="O42" s="104"/>
      <c r="Q42" s="104"/>
    </row>
    <row r="43" spans="1:17" hidden="1" x14ac:dyDescent="0.25">
      <c r="A43" s="91">
        <v>3</v>
      </c>
      <c r="B43" s="109" t="s">
        <v>129</v>
      </c>
      <c r="C43" s="143">
        <v>86520</v>
      </c>
      <c r="D43" s="104">
        <f t="shared" si="0"/>
        <v>87000</v>
      </c>
      <c r="E43" s="94">
        <f t="shared" si="2"/>
        <v>6.2649925459691461E-2</v>
      </c>
      <c r="F43" s="91">
        <v>3</v>
      </c>
      <c r="G43" s="91" t="s">
        <v>20</v>
      </c>
      <c r="H43" s="156">
        <v>133458</v>
      </c>
      <c r="I43" s="104">
        <f t="shared" si="1"/>
        <v>130000</v>
      </c>
      <c r="J43" s="94">
        <f t="shared" si="3"/>
        <v>7.5435094136111228E-2</v>
      </c>
      <c r="L43" s="105" t="s">
        <v>56</v>
      </c>
      <c r="M43" s="129"/>
      <c r="O43" s="104"/>
      <c r="Q43" s="104"/>
    </row>
    <row r="44" spans="1:17" hidden="1" x14ac:dyDescent="0.25">
      <c r="A44" s="91">
        <v>4</v>
      </c>
      <c r="B44" s="109" t="s">
        <v>20</v>
      </c>
      <c r="C44" s="132">
        <v>77393</v>
      </c>
      <c r="D44" s="104">
        <f t="shared" si="0"/>
        <v>77000</v>
      </c>
      <c r="E44" s="94">
        <f t="shared" si="2"/>
        <v>5.6040981057580916E-2</v>
      </c>
      <c r="F44" s="91">
        <v>4</v>
      </c>
      <c r="G44" s="91" t="s">
        <v>97</v>
      </c>
      <c r="H44" s="157">
        <v>127663</v>
      </c>
      <c r="I44" s="104"/>
      <c r="J44" s="94">
        <f t="shared" si="3"/>
        <v>7.2159558982589037E-2</v>
      </c>
      <c r="L44" s="105" t="s">
        <v>58</v>
      </c>
      <c r="M44" s="132"/>
      <c r="O44" s="104"/>
      <c r="Q44" s="104"/>
    </row>
    <row r="45" spans="1:17" hidden="1" x14ac:dyDescent="0.25">
      <c r="A45" s="91">
        <v>5</v>
      </c>
      <c r="B45" s="109" t="s">
        <v>172</v>
      </c>
      <c r="C45" s="142">
        <v>56016</v>
      </c>
      <c r="D45" s="104">
        <f t="shared" si="0"/>
        <v>56000</v>
      </c>
      <c r="E45" s="94">
        <f t="shared" si="2"/>
        <v>4.0561699312876523E-2</v>
      </c>
      <c r="F45" s="91">
        <v>5</v>
      </c>
      <c r="G45" s="91" t="s">
        <v>32</v>
      </c>
      <c r="H45" s="158">
        <v>80557</v>
      </c>
      <c r="I45" s="104">
        <f t="shared" si="1"/>
        <v>81000</v>
      </c>
      <c r="J45" s="94">
        <f t="shared" si="3"/>
        <v>4.5533612659583632E-2</v>
      </c>
      <c r="L45" s="105" t="s">
        <v>59</v>
      </c>
      <c r="M45" s="133"/>
      <c r="O45" s="104"/>
      <c r="Q45" s="104"/>
    </row>
    <row r="46" spans="1:17" hidden="1" x14ac:dyDescent="0.25">
      <c r="A46" s="91">
        <v>6</v>
      </c>
      <c r="B46" s="109" t="s">
        <v>31</v>
      </c>
      <c r="C46" s="147">
        <v>51180</v>
      </c>
      <c r="D46" s="104">
        <f t="shared" si="0"/>
        <v>51000</v>
      </c>
      <c r="E46" s="94">
        <f t="shared" si="2"/>
        <v>3.7059907362771712E-2</v>
      </c>
      <c r="F46" s="91">
        <v>6</v>
      </c>
      <c r="G46" s="91" t="s">
        <v>31</v>
      </c>
      <c r="H46" s="159">
        <v>78676</v>
      </c>
      <c r="I46" s="104">
        <f t="shared" si="1"/>
        <v>79000</v>
      </c>
      <c r="J46" s="94">
        <f t="shared" si="3"/>
        <v>4.4470406167128884E-2</v>
      </c>
      <c r="L46" s="105" t="s">
        <v>274</v>
      </c>
      <c r="M46" s="134"/>
      <c r="O46" s="104"/>
      <c r="Q46" s="104"/>
    </row>
    <row r="47" spans="1:17" hidden="1" x14ac:dyDescent="0.25">
      <c r="A47" s="91">
        <v>7</v>
      </c>
      <c r="B47" s="109" t="s">
        <v>24</v>
      </c>
      <c r="C47" s="136">
        <v>46976</v>
      </c>
      <c r="D47" s="104">
        <f t="shared" si="0"/>
        <v>47000</v>
      </c>
      <c r="E47" s="94">
        <f t="shared" si="2"/>
        <v>3.401575240862767E-2</v>
      </c>
      <c r="F47" s="91">
        <v>7</v>
      </c>
      <c r="G47" s="91" t="s">
        <v>172</v>
      </c>
      <c r="H47" s="160">
        <v>73613</v>
      </c>
      <c r="I47" s="104">
        <f t="shared" si="1"/>
        <v>74000</v>
      </c>
      <c r="J47" s="94">
        <f t="shared" si="3"/>
        <v>4.1608622822472657E-2</v>
      </c>
      <c r="L47" s="105" t="s">
        <v>70</v>
      </c>
      <c r="M47" s="135"/>
      <c r="O47" s="104"/>
      <c r="Q47" s="104"/>
    </row>
    <row r="48" spans="1:17" hidden="1" x14ac:dyDescent="0.25">
      <c r="A48" s="91">
        <v>8</v>
      </c>
      <c r="B48" s="109" t="s">
        <v>32</v>
      </c>
      <c r="C48" s="134">
        <v>37298</v>
      </c>
      <c r="D48" s="104">
        <f t="shared" si="0"/>
        <v>37000</v>
      </c>
      <c r="E48" s="94">
        <f t="shared" si="2"/>
        <v>2.700782385339311E-2</v>
      </c>
      <c r="F48" s="91">
        <v>8</v>
      </c>
      <c r="G48" s="91" t="s">
        <v>19</v>
      </c>
      <c r="H48" s="161">
        <v>72897</v>
      </c>
      <c r="I48" s="104"/>
      <c r="J48" s="94">
        <f t="shared" si="3"/>
        <v>4.1203914768991746E-2</v>
      </c>
      <c r="L48" s="105" t="s">
        <v>19</v>
      </c>
      <c r="M48" s="136"/>
      <c r="O48" s="104"/>
      <c r="Q48" s="104"/>
    </row>
    <row r="49" spans="1:17" hidden="1" x14ac:dyDescent="0.25">
      <c r="A49" s="91">
        <v>9</v>
      </c>
      <c r="B49" s="109" t="s">
        <v>79</v>
      </c>
      <c r="C49" s="135">
        <v>33352</v>
      </c>
      <c r="D49" s="104">
        <f t="shared" si="0"/>
        <v>33000</v>
      </c>
      <c r="E49" s="94">
        <f t="shared" si="2"/>
        <v>2.4150489065321655E-2</v>
      </c>
      <c r="F49" s="91">
        <v>9</v>
      </c>
      <c r="G49" s="91" t="s">
        <v>79</v>
      </c>
      <c r="H49" s="162">
        <v>68269</v>
      </c>
      <c r="I49" s="104">
        <f t="shared" si="1"/>
        <v>68000</v>
      </c>
      <c r="J49" s="94">
        <f t="shared" si="3"/>
        <v>3.858800852386652E-2</v>
      </c>
      <c r="L49" s="105" t="s">
        <v>87</v>
      </c>
      <c r="M49" s="137"/>
      <c r="O49" s="104"/>
      <c r="Q49" s="104"/>
    </row>
    <row r="50" spans="1:17" hidden="1" x14ac:dyDescent="0.25">
      <c r="A50" s="91">
        <v>10</v>
      </c>
      <c r="B50" s="109" t="s">
        <v>23</v>
      </c>
      <c r="C50" s="140">
        <v>31885</v>
      </c>
      <c r="D50" s="104">
        <f t="shared" si="0"/>
        <v>32000</v>
      </c>
      <c r="E50" s="94">
        <f t="shared" si="2"/>
        <v>2.3088220911722863E-2</v>
      </c>
      <c r="F50" s="91">
        <v>10</v>
      </c>
      <c r="G50" s="91" t="s">
        <v>24</v>
      </c>
      <c r="H50" s="161">
        <v>67729</v>
      </c>
      <c r="I50" s="104">
        <f t="shared" si="1"/>
        <v>68000</v>
      </c>
      <c r="J50" s="94">
        <f t="shared" si="3"/>
        <v>3.8282781779621133E-2</v>
      </c>
      <c r="L50" s="105" t="s">
        <v>93</v>
      </c>
      <c r="M50" s="130"/>
      <c r="O50" s="104"/>
      <c r="Q50" s="104"/>
    </row>
    <row r="51" spans="1:17" hidden="1" x14ac:dyDescent="0.25">
      <c r="A51" s="91">
        <v>11</v>
      </c>
      <c r="B51" s="109" t="s">
        <v>19</v>
      </c>
      <c r="C51" s="136">
        <v>26973</v>
      </c>
      <c r="D51" s="104"/>
      <c r="E51" s="94">
        <f t="shared" si="2"/>
        <v>1.9531396664635433E-2</v>
      </c>
      <c r="F51" s="91">
        <v>11</v>
      </c>
      <c r="G51" s="91" t="s">
        <v>23</v>
      </c>
      <c r="H51" s="163">
        <v>61876</v>
      </c>
      <c r="I51" s="104">
        <f t="shared" si="1"/>
        <v>62000</v>
      </c>
      <c r="J51" s="94">
        <f t="shared" si="3"/>
        <v>3.4974463012828146E-2</v>
      </c>
      <c r="L51" s="105" t="s">
        <v>97</v>
      </c>
      <c r="M51" s="131"/>
      <c r="O51" s="104"/>
      <c r="Q51" s="104"/>
    </row>
    <row r="52" spans="1:17" hidden="1" x14ac:dyDescent="0.25">
      <c r="A52" s="91">
        <v>12</v>
      </c>
      <c r="B52" s="109" t="s">
        <v>51</v>
      </c>
      <c r="C52" s="133">
        <v>23183</v>
      </c>
      <c r="D52" s="104">
        <f t="shared" si="0"/>
        <v>23000</v>
      </c>
      <c r="E52" s="94">
        <f t="shared" si="2"/>
        <v>1.6787022907212519E-2</v>
      </c>
      <c r="F52" s="91">
        <v>12</v>
      </c>
      <c r="G52" s="91" t="s">
        <v>98</v>
      </c>
      <c r="H52" s="194">
        <v>40793</v>
      </c>
      <c r="I52" s="104">
        <f t="shared" si="1"/>
        <v>41000</v>
      </c>
      <c r="J52" s="94">
        <f t="shared" si="3"/>
        <v>2.3057619588892277E-2</v>
      </c>
      <c r="L52" s="105" t="s">
        <v>98</v>
      </c>
      <c r="M52" s="129"/>
      <c r="O52" s="104"/>
      <c r="Q52" s="104"/>
    </row>
    <row r="53" spans="1:17" hidden="1" x14ac:dyDescent="0.25">
      <c r="A53" s="91">
        <v>13</v>
      </c>
      <c r="B53" s="109" t="s">
        <v>70</v>
      </c>
      <c r="C53" s="135">
        <v>22746</v>
      </c>
      <c r="D53" s="104">
        <f t="shared" si="0"/>
        <v>23000</v>
      </c>
      <c r="E53" s="94">
        <f t="shared" si="2"/>
        <v>1.6470587199562434E-2</v>
      </c>
      <c r="F53" s="91">
        <v>13</v>
      </c>
      <c r="G53" s="91" t="s">
        <v>56</v>
      </c>
      <c r="H53" s="154">
        <v>29467</v>
      </c>
      <c r="I53" s="104">
        <f t="shared" si="1"/>
        <v>29000</v>
      </c>
      <c r="J53" s="94">
        <f t="shared" si="3"/>
        <v>1.6655771245701192E-2</v>
      </c>
      <c r="L53" s="105" t="s">
        <v>20</v>
      </c>
      <c r="M53" s="132"/>
      <c r="O53" s="104"/>
      <c r="Q53" s="104"/>
    </row>
    <row r="54" spans="1:17" hidden="1" x14ac:dyDescent="0.25">
      <c r="A54" s="91">
        <v>14</v>
      </c>
      <c r="B54" s="109" t="s">
        <v>166</v>
      </c>
      <c r="C54" s="132">
        <v>21567</v>
      </c>
      <c r="D54" s="104"/>
      <c r="E54" s="94">
        <f t="shared" si="2"/>
        <v>1.5616862487160953E-2</v>
      </c>
      <c r="F54" s="91">
        <v>14</v>
      </c>
      <c r="G54" s="91" t="s">
        <v>51</v>
      </c>
      <c r="H54" s="173">
        <v>27856</v>
      </c>
      <c r="I54" s="104">
        <f t="shared" si="1"/>
        <v>28000</v>
      </c>
      <c r="J54" s="94">
        <f t="shared" si="3"/>
        <v>1.5745178125369137E-2</v>
      </c>
      <c r="L54" s="105" t="s">
        <v>21</v>
      </c>
      <c r="M54" s="139"/>
      <c r="O54" s="104"/>
      <c r="Q54" s="104"/>
    </row>
    <row r="55" spans="1:17" hidden="1" x14ac:dyDescent="0.25">
      <c r="A55" s="91">
        <v>15</v>
      </c>
      <c r="B55" s="109" t="s">
        <v>157</v>
      </c>
      <c r="C55" s="153">
        <v>21455</v>
      </c>
      <c r="D55" s="104">
        <f t="shared" si="0"/>
        <v>21000</v>
      </c>
      <c r="E55" s="94">
        <f t="shared" si="2"/>
        <v>1.5535762260028667E-2</v>
      </c>
      <c r="F55" s="91">
        <v>15</v>
      </c>
      <c r="G55" s="91" t="s">
        <v>70</v>
      </c>
      <c r="H55" s="162">
        <v>27378</v>
      </c>
      <c r="I55" s="104">
        <f t="shared" si="1"/>
        <v>27000</v>
      </c>
      <c r="J55" s="94">
        <f t="shared" si="3"/>
        <v>1.547499593324082E-2</v>
      </c>
      <c r="L55" s="105" t="s">
        <v>23</v>
      </c>
      <c r="M55" s="140"/>
      <c r="O55" s="104"/>
      <c r="Q55" s="104"/>
    </row>
    <row r="56" spans="1:17" hidden="1" x14ac:dyDescent="0.25">
      <c r="A56" s="91">
        <v>16</v>
      </c>
      <c r="B56" s="109" t="s">
        <v>56</v>
      </c>
      <c r="C56" s="129">
        <v>18428</v>
      </c>
      <c r="D56" s="104">
        <f t="shared" si="0"/>
        <v>18000</v>
      </c>
      <c r="E56" s="94">
        <f t="shared" si="2"/>
        <v>1.3343883799944454E-2</v>
      </c>
      <c r="F56" s="91">
        <v>16</v>
      </c>
      <c r="G56" s="91" t="s">
        <v>274</v>
      </c>
      <c r="H56" s="158">
        <v>21700</v>
      </c>
      <c r="I56" s="104">
        <f t="shared" si="1"/>
        <v>22000</v>
      </c>
      <c r="J56" s="94">
        <f t="shared" si="3"/>
        <v>1.2265593240971795E-2</v>
      </c>
      <c r="L56" s="105" t="s">
        <v>115</v>
      </c>
      <c r="M56" s="135"/>
      <c r="O56" s="104"/>
      <c r="Q56" s="104"/>
    </row>
    <row r="57" spans="1:17" hidden="1" x14ac:dyDescent="0.25">
      <c r="A57" s="91">
        <v>17</v>
      </c>
      <c r="B57" s="109" t="s">
        <v>274</v>
      </c>
      <c r="C57" s="134">
        <v>15728</v>
      </c>
      <c r="D57" s="104">
        <f t="shared" si="0"/>
        <v>16000</v>
      </c>
      <c r="E57" s="94">
        <f t="shared" si="2"/>
        <v>1.1388789038719685E-2</v>
      </c>
      <c r="F57" s="91">
        <v>17</v>
      </c>
      <c r="G57" s="91" t="s">
        <v>166</v>
      </c>
      <c r="H57" s="156">
        <v>21678</v>
      </c>
      <c r="I57" s="104"/>
      <c r="J57" s="94">
        <f t="shared" si="3"/>
        <v>1.2253158077317352E-2</v>
      </c>
      <c r="L57" s="105" t="s">
        <v>24</v>
      </c>
      <c r="M57" s="136"/>
      <c r="O57" s="104"/>
      <c r="Q57" s="104"/>
    </row>
    <row r="58" spans="1:17" hidden="1" x14ac:dyDescent="0.25">
      <c r="A58" s="91">
        <v>18</v>
      </c>
      <c r="B58" s="109" t="s">
        <v>123</v>
      </c>
      <c r="C58" s="140">
        <v>15487</v>
      </c>
      <c r="D58" s="104">
        <f t="shared" si="0"/>
        <v>15000</v>
      </c>
      <c r="E58" s="94">
        <f t="shared" si="2"/>
        <v>1.1214278728551104E-2</v>
      </c>
      <c r="F58" s="91">
        <v>18</v>
      </c>
      <c r="G58" s="91" t="s">
        <v>15</v>
      </c>
      <c r="H58" s="164">
        <v>14582</v>
      </c>
      <c r="I58" s="104">
        <f t="shared" si="1"/>
        <v>15000</v>
      </c>
      <c r="J58" s="94">
        <f t="shared" si="3"/>
        <v>8.2422525640484193E-3</v>
      </c>
      <c r="L58" s="105" t="s">
        <v>129</v>
      </c>
      <c r="M58" s="143"/>
      <c r="O58" s="104"/>
      <c r="Q58" s="104"/>
    </row>
    <row r="59" spans="1:17" hidden="1" x14ac:dyDescent="0.25">
      <c r="A59" s="91">
        <v>19</v>
      </c>
      <c r="B59" s="109" t="s">
        <v>16</v>
      </c>
      <c r="C59" s="142">
        <v>15328</v>
      </c>
      <c r="D59" s="104">
        <f t="shared" si="0"/>
        <v>15000</v>
      </c>
      <c r="E59" s="94">
        <f t="shared" si="2"/>
        <v>1.1099145370390091E-2</v>
      </c>
      <c r="F59" s="91">
        <v>19</v>
      </c>
      <c r="G59" s="91" t="s">
        <v>87</v>
      </c>
      <c r="H59" s="165">
        <v>13627</v>
      </c>
      <c r="I59" s="104">
        <f t="shared" si="1"/>
        <v>14000</v>
      </c>
      <c r="J59" s="94">
        <f t="shared" si="3"/>
        <v>7.7024534145033472E-3</v>
      </c>
      <c r="L59" s="105" t="s">
        <v>241</v>
      </c>
      <c r="M59" s="144"/>
      <c r="O59" s="104"/>
      <c r="Q59" s="104"/>
    </row>
    <row r="60" spans="1:17" hidden="1" x14ac:dyDescent="0.25">
      <c r="A60" s="91">
        <v>20</v>
      </c>
      <c r="B60" s="109" t="s">
        <v>170</v>
      </c>
      <c r="C60" s="175">
        <v>12300</v>
      </c>
      <c r="D60" s="104">
        <f t="shared" si="0"/>
        <v>12000</v>
      </c>
      <c r="E60" s="94">
        <f t="shared" si="2"/>
        <v>8.9065428011350541E-3</v>
      </c>
      <c r="F60" s="91">
        <v>20</v>
      </c>
      <c r="G60" s="91" t="s">
        <v>16</v>
      </c>
      <c r="H60" s="160">
        <v>13247</v>
      </c>
      <c r="I60" s="104">
        <f t="shared" si="1"/>
        <v>13000</v>
      </c>
      <c r="J60" s="94">
        <f t="shared" si="3"/>
        <v>7.4876642241084495E-3</v>
      </c>
      <c r="L60" s="105" t="s">
        <v>26</v>
      </c>
      <c r="M60" s="131"/>
      <c r="O60" s="104"/>
      <c r="Q60" s="104"/>
    </row>
    <row r="61" spans="1:17" hidden="1" x14ac:dyDescent="0.25">
      <c r="B61" s="109" t="s">
        <v>201</v>
      </c>
      <c r="C61" s="144">
        <f>SUM(C64:C203)</f>
        <v>232560.22970000003</v>
      </c>
      <c r="D61" s="104">
        <f t="shared" si="0"/>
        <v>230000</v>
      </c>
      <c r="E61" s="94">
        <f t="shared" si="2"/>
        <v>0.16839899509470324</v>
      </c>
      <c r="G61" s="91" t="s">
        <v>201</v>
      </c>
      <c r="H61" s="166">
        <f>SUM(H64:H203)</f>
        <v>280777.55539999995</v>
      </c>
      <c r="I61" s="104">
        <f t="shared" si="1"/>
        <v>280000</v>
      </c>
      <c r="J61" s="94">
        <f t="shared" si="3"/>
        <v>0.15870522054059091</v>
      </c>
      <c r="L61" s="105" t="s">
        <v>28</v>
      </c>
      <c r="M61" s="129"/>
      <c r="O61" s="104"/>
      <c r="Q61" s="104"/>
    </row>
    <row r="62" spans="1:17" hidden="1" x14ac:dyDescent="0.25">
      <c r="B62" s="109" t="s">
        <v>11</v>
      </c>
      <c r="C62" s="91">
        <v>1381007.2297</v>
      </c>
      <c r="D62" s="104">
        <f t="shared" si="0"/>
        <v>1400000</v>
      </c>
      <c r="E62" s="94">
        <f t="shared" si="2"/>
        <v>1</v>
      </c>
      <c r="G62" s="91" t="s">
        <v>11</v>
      </c>
      <c r="H62" s="91">
        <v>1769176.5554</v>
      </c>
      <c r="I62" s="104">
        <f t="shared" si="1"/>
        <v>1800000</v>
      </c>
      <c r="J62" s="94">
        <f t="shared" si="3"/>
        <v>1</v>
      </c>
      <c r="L62" s="105" t="s">
        <v>29</v>
      </c>
      <c r="M62" s="132"/>
    </row>
    <row r="63" spans="1:17" hidden="1" x14ac:dyDescent="0.25">
      <c r="C63" s="145"/>
      <c r="H63" s="145"/>
      <c r="L63" s="105" t="s">
        <v>31</v>
      </c>
      <c r="M63" s="138"/>
    </row>
    <row r="64" spans="1:17" hidden="1" x14ac:dyDescent="0.25">
      <c r="B64" s="109" t="s">
        <v>170</v>
      </c>
      <c r="C64" s="91">
        <v>11562.9745</v>
      </c>
      <c r="G64" t="s">
        <v>26</v>
      </c>
      <c r="H64" s="167">
        <v>12800</v>
      </c>
      <c r="L64" s="105" t="s">
        <v>32</v>
      </c>
      <c r="M64" s="134"/>
    </row>
    <row r="65" spans="2:13" hidden="1" x14ac:dyDescent="0.25">
      <c r="B65" s="109" t="s">
        <v>164</v>
      </c>
      <c r="C65" s="91">
        <v>11459</v>
      </c>
      <c r="G65" t="s">
        <v>21</v>
      </c>
      <c r="H65" s="168">
        <v>12349</v>
      </c>
      <c r="L65" s="105" t="s">
        <v>79</v>
      </c>
      <c r="M65" s="135"/>
    </row>
    <row r="66" spans="2:13" hidden="1" x14ac:dyDescent="0.25">
      <c r="B66" s="109" t="s">
        <v>93</v>
      </c>
      <c r="C66" s="130">
        <v>10246</v>
      </c>
      <c r="G66" t="s">
        <v>157</v>
      </c>
      <c r="H66" s="111">
        <v>11813</v>
      </c>
      <c r="L66" s="105" t="s">
        <v>172</v>
      </c>
      <c r="M66" s="142"/>
    </row>
    <row r="67" spans="2:13" hidden="1" x14ac:dyDescent="0.25">
      <c r="B67" s="109" t="s">
        <v>55</v>
      </c>
      <c r="C67" s="91">
        <v>9839</v>
      </c>
      <c r="G67" t="s">
        <v>123</v>
      </c>
      <c r="H67" s="111">
        <v>11268</v>
      </c>
    </row>
    <row r="68" spans="2:13" hidden="1" x14ac:dyDescent="0.25">
      <c r="B68" s="109" t="s">
        <v>87</v>
      </c>
      <c r="C68" s="137">
        <v>9293</v>
      </c>
      <c r="G68" t="s">
        <v>30</v>
      </c>
      <c r="H68" s="111">
        <v>11250</v>
      </c>
    </row>
    <row r="69" spans="2:13" hidden="1" x14ac:dyDescent="0.25">
      <c r="B69" s="109" t="s">
        <v>21</v>
      </c>
      <c r="C69" s="146">
        <v>8141</v>
      </c>
      <c r="G69" t="s">
        <v>59</v>
      </c>
      <c r="H69" s="169">
        <v>10488</v>
      </c>
    </row>
    <row r="70" spans="2:13" hidden="1" x14ac:dyDescent="0.25">
      <c r="B70" s="109" t="s">
        <v>30</v>
      </c>
      <c r="C70" s="91">
        <v>7944</v>
      </c>
      <c r="G70" t="s">
        <v>29</v>
      </c>
      <c r="H70" s="170">
        <v>8620</v>
      </c>
    </row>
    <row r="71" spans="2:13" hidden="1" x14ac:dyDescent="0.25">
      <c r="B71" s="109" t="s">
        <v>73</v>
      </c>
      <c r="C71" s="91">
        <v>7185</v>
      </c>
      <c r="G71" t="s">
        <v>25</v>
      </c>
      <c r="H71" s="111">
        <v>8493</v>
      </c>
    </row>
    <row r="72" spans="2:13" hidden="1" x14ac:dyDescent="0.25">
      <c r="B72" s="109" t="s">
        <v>54</v>
      </c>
      <c r="C72" s="131">
        <v>6579</v>
      </c>
      <c r="G72" t="s">
        <v>93</v>
      </c>
      <c r="H72" s="171">
        <v>8361</v>
      </c>
    </row>
    <row r="73" spans="2:13" hidden="1" x14ac:dyDescent="0.25">
      <c r="B73" s="109" t="s">
        <v>61</v>
      </c>
      <c r="C73" s="91">
        <v>5753</v>
      </c>
      <c r="G73" t="s">
        <v>170</v>
      </c>
      <c r="H73" s="111">
        <v>8270</v>
      </c>
    </row>
    <row r="74" spans="2:13" hidden="1" x14ac:dyDescent="0.25">
      <c r="B74" s="109" t="s">
        <v>59</v>
      </c>
      <c r="C74" s="133">
        <v>5702</v>
      </c>
      <c r="G74" t="s">
        <v>143</v>
      </c>
      <c r="H74" s="111">
        <v>8202</v>
      </c>
    </row>
    <row r="75" spans="2:13" hidden="1" x14ac:dyDescent="0.25">
      <c r="B75" s="109" t="s">
        <v>25</v>
      </c>
      <c r="C75" s="91">
        <v>5540</v>
      </c>
      <c r="G75" t="s">
        <v>115</v>
      </c>
      <c r="H75" s="172">
        <v>7918</v>
      </c>
    </row>
    <row r="76" spans="2:13" hidden="1" x14ac:dyDescent="0.25">
      <c r="B76" s="109" t="s">
        <v>128</v>
      </c>
      <c r="C76" s="91">
        <v>5476</v>
      </c>
      <c r="G76" t="s">
        <v>54</v>
      </c>
      <c r="H76" s="167">
        <v>7897</v>
      </c>
    </row>
    <row r="77" spans="2:13" hidden="1" x14ac:dyDescent="0.25">
      <c r="B77" s="109" t="s">
        <v>58</v>
      </c>
      <c r="C77" s="132">
        <v>5454</v>
      </c>
      <c r="G77" t="s">
        <v>58</v>
      </c>
      <c r="H77" s="170">
        <v>7885</v>
      </c>
    </row>
    <row r="78" spans="2:13" hidden="1" x14ac:dyDescent="0.25">
      <c r="B78" s="109" t="s">
        <v>98</v>
      </c>
      <c r="C78" s="129">
        <v>5436.7632000000003</v>
      </c>
      <c r="G78" t="s">
        <v>160</v>
      </c>
      <c r="H78" s="111">
        <v>7233</v>
      </c>
    </row>
    <row r="79" spans="2:13" hidden="1" x14ac:dyDescent="0.25">
      <c r="B79" s="109" t="s">
        <v>119</v>
      </c>
      <c r="C79" s="91">
        <v>5332</v>
      </c>
      <c r="G79" t="s">
        <v>17</v>
      </c>
      <c r="H79" s="111">
        <v>7019</v>
      </c>
    </row>
    <row r="80" spans="2:13" hidden="1" x14ac:dyDescent="0.25">
      <c r="B80" s="109" t="s">
        <v>15</v>
      </c>
      <c r="C80" s="130">
        <v>5137</v>
      </c>
      <c r="G80" t="s">
        <v>119</v>
      </c>
      <c r="H80" s="111">
        <v>6562</v>
      </c>
    </row>
    <row r="81" spans="2:8" hidden="1" x14ac:dyDescent="0.25">
      <c r="B81" s="109" t="s">
        <v>160</v>
      </c>
      <c r="C81" s="91">
        <v>4757</v>
      </c>
      <c r="G81" t="s">
        <v>61</v>
      </c>
      <c r="H81" s="111">
        <v>5969</v>
      </c>
    </row>
    <row r="82" spans="2:8" hidden="1" x14ac:dyDescent="0.25">
      <c r="B82" s="109" t="s">
        <v>102</v>
      </c>
      <c r="C82" s="91">
        <v>4561.0003999999999</v>
      </c>
      <c r="G82" t="s">
        <v>90</v>
      </c>
      <c r="H82" s="111">
        <v>5830</v>
      </c>
    </row>
    <row r="83" spans="2:8" hidden="1" x14ac:dyDescent="0.25">
      <c r="B83" s="109" t="s">
        <v>144</v>
      </c>
      <c r="C83" s="91">
        <v>4503</v>
      </c>
      <c r="G83" t="s">
        <v>62</v>
      </c>
      <c r="H83" s="111">
        <v>5600</v>
      </c>
    </row>
    <row r="84" spans="2:8" hidden="1" x14ac:dyDescent="0.25">
      <c r="B84" s="109" t="s">
        <v>115</v>
      </c>
      <c r="C84" s="135">
        <v>4493</v>
      </c>
      <c r="G84" t="s">
        <v>22</v>
      </c>
      <c r="H84" s="111">
        <v>5396</v>
      </c>
    </row>
    <row r="85" spans="2:8" hidden="1" x14ac:dyDescent="0.25">
      <c r="B85" s="109" t="s">
        <v>22</v>
      </c>
      <c r="C85" s="91">
        <v>4364</v>
      </c>
      <c r="G85" t="s">
        <v>55</v>
      </c>
      <c r="H85" s="111">
        <v>4527</v>
      </c>
    </row>
    <row r="86" spans="2:8" hidden="1" x14ac:dyDescent="0.25">
      <c r="B86" s="109" t="s">
        <v>17</v>
      </c>
      <c r="C86" s="91">
        <v>4220</v>
      </c>
      <c r="G86" t="s">
        <v>128</v>
      </c>
      <c r="H86" s="111">
        <v>4375</v>
      </c>
    </row>
    <row r="87" spans="2:8" hidden="1" x14ac:dyDescent="0.25">
      <c r="B87" s="109" t="s">
        <v>62</v>
      </c>
      <c r="C87" s="91">
        <v>4080</v>
      </c>
      <c r="G87" t="s">
        <v>164</v>
      </c>
      <c r="H87" s="111">
        <v>4266</v>
      </c>
    </row>
    <row r="88" spans="2:8" hidden="1" x14ac:dyDescent="0.25">
      <c r="B88" s="109" t="s">
        <v>169</v>
      </c>
      <c r="C88" s="91">
        <v>4040</v>
      </c>
      <c r="G88" t="s">
        <v>152</v>
      </c>
      <c r="H88" s="111">
        <v>4149</v>
      </c>
    </row>
    <row r="89" spans="2:8" hidden="1" x14ac:dyDescent="0.25">
      <c r="B89" s="109" t="s">
        <v>136</v>
      </c>
      <c r="C89" s="91">
        <v>3553</v>
      </c>
      <c r="G89" t="s">
        <v>63</v>
      </c>
      <c r="H89" s="111">
        <v>3950</v>
      </c>
    </row>
    <row r="90" spans="2:8" hidden="1" x14ac:dyDescent="0.25">
      <c r="B90" s="109" t="s">
        <v>143</v>
      </c>
      <c r="C90" s="91">
        <v>3288</v>
      </c>
      <c r="G90" t="s">
        <v>169</v>
      </c>
      <c r="H90" s="111">
        <v>3847</v>
      </c>
    </row>
    <row r="91" spans="2:8" hidden="1" x14ac:dyDescent="0.25">
      <c r="B91" s="109" t="s">
        <v>82</v>
      </c>
      <c r="C91" s="91">
        <v>3262</v>
      </c>
      <c r="G91" t="s">
        <v>47</v>
      </c>
      <c r="H91" s="111">
        <v>3479</v>
      </c>
    </row>
    <row r="92" spans="2:8" hidden="1" x14ac:dyDescent="0.25">
      <c r="B92" s="109" t="s">
        <v>29</v>
      </c>
      <c r="C92" s="132">
        <v>3168</v>
      </c>
      <c r="G92" t="s">
        <v>137</v>
      </c>
      <c r="H92" s="111">
        <v>3347</v>
      </c>
    </row>
    <row r="93" spans="2:8" hidden="1" x14ac:dyDescent="0.25">
      <c r="B93" s="109" t="s">
        <v>36</v>
      </c>
      <c r="C93" s="91">
        <v>3060</v>
      </c>
      <c r="G93" t="s">
        <v>36</v>
      </c>
      <c r="H93" s="111">
        <v>3287</v>
      </c>
    </row>
    <row r="94" spans="2:8" hidden="1" x14ac:dyDescent="0.25">
      <c r="B94" s="109" t="s">
        <v>165</v>
      </c>
      <c r="C94" s="91">
        <v>2815</v>
      </c>
      <c r="G94" t="s">
        <v>73</v>
      </c>
      <c r="H94" s="111">
        <v>3067</v>
      </c>
    </row>
    <row r="95" spans="2:8" hidden="1" x14ac:dyDescent="0.25">
      <c r="B95" s="109" t="s">
        <v>63</v>
      </c>
      <c r="C95" s="91">
        <v>2545</v>
      </c>
      <c r="G95" t="s">
        <v>110</v>
      </c>
      <c r="H95" s="111">
        <v>2798</v>
      </c>
    </row>
    <row r="96" spans="2:8" hidden="1" x14ac:dyDescent="0.25">
      <c r="B96" s="109" t="s">
        <v>90</v>
      </c>
      <c r="C96" s="91">
        <v>2339</v>
      </c>
      <c r="G96" t="s">
        <v>89</v>
      </c>
      <c r="H96" s="111">
        <v>2794</v>
      </c>
    </row>
    <row r="97" spans="2:8" hidden="1" x14ac:dyDescent="0.25">
      <c r="B97" s="109" t="s">
        <v>89</v>
      </c>
      <c r="C97" s="91">
        <v>2258</v>
      </c>
      <c r="G97" t="s">
        <v>144</v>
      </c>
      <c r="H97" s="111">
        <v>2735</v>
      </c>
    </row>
    <row r="98" spans="2:8" hidden="1" x14ac:dyDescent="0.25">
      <c r="B98" s="109" t="s">
        <v>110</v>
      </c>
      <c r="C98" s="91">
        <v>2224</v>
      </c>
      <c r="G98" t="s">
        <v>82</v>
      </c>
      <c r="H98" s="111">
        <v>2660</v>
      </c>
    </row>
    <row r="99" spans="2:8" hidden="1" x14ac:dyDescent="0.25">
      <c r="B99" s="109" t="s">
        <v>146</v>
      </c>
      <c r="C99" s="91">
        <v>2094</v>
      </c>
      <c r="G99" t="s">
        <v>146</v>
      </c>
      <c r="H99" s="111">
        <v>2557</v>
      </c>
    </row>
    <row r="100" spans="2:8" hidden="1" x14ac:dyDescent="0.25">
      <c r="B100" s="109" t="s">
        <v>94</v>
      </c>
      <c r="C100" s="91">
        <v>2041</v>
      </c>
      <c r="G100" t="s">
        <v>136</v>
      </c>
      <c r="H100" s="111">
        <v>2352</v>
      </c>
    </row>
    <row r="101" spans="2:8" hidden="1" x14ac:dyDescent="0.25">
      <c r="B101" s="109" t="s">
        <v>47</v>
      </c>
      <c r="C101" s="91">
        <v>1747.5853</v>
      </c>
      <c r="G101" t="s">
        <v>132</v>
      </c>
      <c r="H101" s="111">
        <v>2244</v>
      </c>
    </row>
    <row r="102" spans="2:8" hidden="1" x14ac:dyDescent="0.25">
      <c r="B102" s="109" t="s">
        <v>103</v>
      </c>
      <c r="C102" s="91">
        <v>1687</v>
      </c>
      <c r="G102" t="s">
        <v>134</v>
      </c>
      <c r="H102" s="111">
        <v>2209</v>
      </c>
    </row>
    <row r="103" spans="2:8" hidden="1" x14ac:dyDescent="0.25">
      <c r="B103" s="109" t="s">
        <v>113</v>
      </c>
      <c r="C103" s="91">
        <v>1672.681</v>
      </c>
      <c r="G103" t="s">
        <v>91</v>
      </c>
      <c r="H103" s="111">
        <v>2016</v>
      </c>
    </row>
    <row r="104" spans="2:8" hidden="1" x14ac:dyDescent="0.25">
      <c r="B104" s="109" t="s">
        <v>152</v>
      </c>
      <c r="C104" s="91">
        <v>1632</v>
      </c>
      <c r="G104" t="s">
        <v>102</v>
      </c>
      <c r="H104" s="111">
        <v>1810</v>
      </c>
    </row>
    <row r="105" spans="2:8" hidden="1" x14ac:dyDescent="0.25">
      <c r="B105" s="109" t="s">
        <v>150</v>
      </c>
      <c r="C105" s="91">
        <v>1533</v>
      </c>
      <c r="G105" t="s">
        <v>83</v>
      </c>
      <c r="H105" s="111">
        <v>1765</v>
      </c>
    </row>
    <row r="106" spans="2:8" hidden="1" x14ac:dyDescent="0.25">
      <c r="B106" s="109" t="s">
        <v>83</v>
      </c>
      <c r="C106" s="91">
        <v>1370</v>
      </c>
      <c r="G106" t="s">
        <v>27</v>
      </c>
      <c r="H106" s="111">
        <v>1676</v>
      </c>
    </row>
    <row r="107" spans="2:8" hidden="1" x14ac:dyDescent="0.25">
      <c r="B107" s="109" t="s">
        <v>74</v>
      </c>
      <c r="C107" s="91">
        <v>1366</v>
      </c>
      <c r="G107" t="s">
        <v>94</v>
      </c>
      <c r="H107" s="111">
        <v>1442</v>
      </c>
    </row>
    <row r="108" spans="2:8" hidden="1" x14ac:dyDescent="0.25">
      <c r="B108" s="109" t="s">
        <v>86</v>
      </c>
      <c r="C108" s="91">
        <v>1278</v>
      </c>
      <c r="G108" t="s">
        <v>86</v>
      </c>
      <c r="H108" s="111">
        <v>1348</v>
      </c>
    </row>
    <row r="109" spans="2:8" hidden="1" x14ac:dyDescent="0.25">
      <c r="B109" s="109" t="s">
        <v>122</v>
      </c>
      <c r="C109" s="91">
        <v>1189</v>
      </c>
      <c r="G109" t="s">
        <v>163</v>
      </c>
      <c r="H109" s="111">
        <v>1329</v>
      </c>
    </row>
    <row r="110" spans="2:8" hidden="1" x14ac:dyDescent="0.25">
      <c r="B110" s="109" t="s">
        <v>76</v>
      </c>
      <c r="C110" s="91">
        <v>1138</v>
      </c>
      <c r="G110" t="s">
        <v>165</v>
      </c>
      <c r="H110" s="111">
        <v>1221</v>
      </c>
    </row>
    <row r="111" spans="2:8" hidden="1" x14ac:dyDescent="0.25">
      <c r="B111" s="109" t="s">
        <v>117</v>
      </c>
      <c r="C111" s="91">
        <v>1099</v>
      </c>
      <c r="G111" t="s">
        <v>103</v>
      </c>
      <c r="H111" s="111">
        <v>1221</v>
      </c>
    </row>
    <row r="112" spans="2:8" hidden="1" x14ac:dyDescent="0.25">
      <c r="B112" s="109" t="s">
        <v>99</v>
      </c>
      <c r="C112" s="91">
        <v>1054</v>
      </c>
      <c r="G112" t="s">
        <v>99</v>
      </c>
      <c r="H112" s="111">
        <v>1155</v>
      </c>
    </row>
    <row r="113" spans="2:8" hidden="1" x14ac:dyDescent="0.25">
      <c r="B113" s="109" t="s">
        <v>57</v>
      </c>
      <c r="C113" s="91">
        <v>1032</v>
      </c>
      <c r="G113" t="s">
        <v>124</v>
      </c>
      <c r="H113" s="111">
        <v>1152</v>
      </c>
    </row>
    <row r="114" spans="2:8" hidden="1" x14ac:dyDescent="0.25">
      <c r="B114" s="109" t="s">
        <v>135</v>
      </c>
      <c r="C114" s="91">
        <v>910</v>
      </c>
      <c r="G114" t="s">
        <v>74</v>
      </c>
      <c r="H114" s="111">
        <v>1087</v>
      </c>
    </row>
    <row r="115" spans="2:8" hidden="1" x14ac:dyDescent="0.25">
      <c r="B115" s="109" t="s">
        <v>124</v>
      </c>
      <c r="C115" s="91">
        <v>893.3569</v>
      </c>
      <c r="G115" t="s">
        <v>18</v>
      </c>
      <c r="H115" s="111">
        <v>1071</v>
      </c>
    </row>
    <row r="116" spans="2:8" hidden="1" x14ac:dyDescent="0.25">
      <c r="B116" s="109" t="s">
        <v>134</v>
      </c>
      <c r="C116" s="91">
        <v>882</v>
      </c>
      <c r="G116" t="s">
        <v>49</v>
      </c>
      <c r="H116" s="111">
        <v>1040</v>
      </c>
    </row>
    <row r="117" spans="2:8" hidden="1" x14ac:dyDescent="0.25">
      <c r="B117" s="109" t="s">
        <v>127</v>
      </c>
      <c r="C117" s="91">
        <v>881</v>
      </c>
      <c r="G117" t="s">
        <v>57</v>
      </c>
      <c r="H117" s="111">
        <v>965</v>
      </c>
    </row>
    <row r="118" spans="2:8" hidden="1" x14ac:dyDescent="0.25">
      <c r="B118" s="109" t="s">
        <v>139</v>
      </c>
      <c r="C118" s="91">
        <v>832.59960000000001</v>
      </c>
      <c r="G118" t="s">
        <v>84</v>
      </c>
      <c r="H118" s="111">
        <v>951</v>
      </c>
    </row>
    <row r="119" spans="2:8" hidden="1" x14ac:dyDescent="0.25">
      <c r="B119" s="109" t="s">
        <v>91</v>
      </c>
      <c r="C119" s="91">
        <v>798</v>
      </c>
      <c r="G119" t="s">
        <v>113</v>
      </c>
      <c r="H119" s="111">
        <v>936</v>
      </c>
    </row>
    <row r="120" spans="2:8" hidden="1" x14ac:dyDescent="0.25">
      <c r="B120" s="109" t="s">
        <v>138</v>
      </c>
      <c r="C120" s="91">
        <v>790</v>
      </c>
      <c r="G120" t="s">
        <v>150</v>
      </c>
      <c r="H120" s="111">
        <v>933</v>
      </c>
    </row>
    <row r="121" spans="2:8" hidden="1" x14ac:dyDescent="0.25">
      <c r="B121" s="109" t="s">
        <v>49</v>
      </c>
      <c r="C121" s="91">
        <v>763</v>
      </c>
      <c r="G121" t="s">
        <v>77</v>
      </c>
      <c r="H121" s="111">
        <v>920</v>
      </c>
    </row>
    <row r="122" spans="2:8" hidden="1" x14ac:dyDescent="0.25">
      <c r="B122" s="109" t="s">
        <v>168</v>
      </c>
      <c r="C122" s="91">
        <v>749.45799999999997</v>
      </c>
      <c r="G122" t="s">
        <v>117</v>
      </c>
      <c r="H122" s="111">
        <v>905</v>
      </c>
    </row>
    <row r="123" spans="2:8" hidden="1" x14ac:dyDescent="0.25">
      <c r="B123" s="109" t="s">
        <v>27</v>
      </c>
      <c r="C123" s="91">
        <v>709</v>
      </c>
      <c r="G123" t="s">
        <v>122</v>
      </c>
      <c r="H123" s="111">
        <v>795</v>
      </c>
    </row>
    <row r="124" spans="2:8" hidden="1" x14ac:dyDescent="0.25">
      <c r="B124" s="109" t="s">
        <v>18</v>
      </c>
      <c r="C124" s="91">
        <v>655</v>
      </c>
      <c r="G124" t="s">
        <v>135</v>
      </c>
      <c r="H124" s="111">
        <v>793</v>
      </c>
    </row>
    <row r="125" spans="2:8" hidden="1" x14ac:dyDescent="0.25">
      <c r="B125" s="109" t="s">
        <v>60</v>
      </c>
      <c r="C125" s="91">
        <v>570</v>
      </c>
      <c r="G125" t="s">
        <v>75</v>
      </c>
      <c r="H125" s="111">
        <v>711</v>
      </c>
    </row>
    <row r="126" spans="2:8" hidden="1" x14ac:dyDescent="0.25">
      <c r="B126" s="109" t="s">
        <v>161</v>
      </c>
      <c r="C126" s="91">
        <v>556</v>
      </c>
      <c r="G126" t="s">
        <v>171</v>
      </c>
      <c r="H126" s="111">
        <v>707</v>
      </c>
    </row>
    <row r="127" spans="2:8" hidden="1" x14ac:dyDescent="0.25">
      <c r="B127" s="109" t="s">
        <v>84</v>
      </c>
      <c r="C127" s="91">
        <v>511</v>
      </c>
      <c r="G127" t="s">
        <v>60</v>
      </c>
      <c r="H127" s="111">
        <v>667.90740000000005</v>
      </c>
    </row>
    <row r="128" spans="2:8" hidden="1" x14ac:dyDescent="0.25">
      <c r="B128" s="109" t="s">
        <v>133</v>
      </c>
      <c r="C128" s="91">
        <v>417</v>
      </c>
      <c r="G128" t="s">
        <v>72</v>
      </c>
      <c r="H128" s="111">
        <v>656</v>
      </c>
    </row>
    <row r="129" spans="2:8" hidden="1" x14ac:dyDescent="0.25">
      <c r="B129" s="109" t="s">
        <v>125</v>
      </c>
      <c r="C129" s="91">
        <v>397.54649999999998</v>
      </c>
      <c r="G129" t="s">
        <v>133</v>
      </c>
      <c r="H129" s="111">
        <v>627</v>
      </c>
    </row>
    <row r="130" spans="2:8" hidden="1" x14ac:dyDescent="0.25">
      <c r="B130" s="109" t="s">
        <v>45</v>
      </c>
      <c r="C130" s="91">
        <v>384</v>
      </c>
      <c r="G130" t="s">
        <v>138</v>
      </c>
      <c r="H130" s="111">
        <v>602</v>
      </c>
    </row>
    <row r="131" spans="2:8" hidden="1" x14ac:dyDescent="0.25">
      <c r="B131" s="109" t="s">
        <v>38</v>
      </c>
      <c r="C131" s="91">
        <v>383</v>
      </c>
      <c r="G131" t="s">
        <v>139</v>
      </c>
      <c r="H131" s="111">
        <v>577</v>
      </c>
    </row>
    <row r="132" spans="2:8" hidden="1" x14ac:dyDescent="0.25">
      <c r="B132" s="109" t="s">
        <v>142</v>
      </c>
      <c r="C132" s="91">
        <v>380</v>
      </c>
      <c r="G132" t="s">
        <v>76</v>
      </c>
      <c r="H132" s="111">
        <v>562</v>
      </c>
    </row>
    <row r="133" spans="2:8" hidden="1" x14ac:dyDescent="0.25">
      <c r="B133" s="109" t="s">
        <v>167</v>
      </c>
      <c r="C133" s="91">
        <v>371</v>
      </c>
      <c r="G133" t="s">
        <v>127</v>
      </c>
      <c r="H133" s="111">
        <v>550</v>
      </c>
    </row>
    <row r="134" spans="2:8" hidden="1" x14ac:dyDescent="0.25">
      <c r="B134" s="109" t="s">
        <v>104</v>
      </c>
      <c r="C134" s="91">
        <v>355</v>
      </c>
      <c r="G134" t="s">
        <v>45</v>
      </c>
      <c r="H134" s="111">
        <v>472.46230000000003</v>
      </c>
    </row>
    <row r="135" spans="2:8" hidden="1" x14ac:dyDescent="0.25">
      <c r="B135" s="109" t="s">
        <v>72</v>
      </c>
      <c r="C135" s="91">
        <v>353</v>
      </c>
      <c r="G135" t="s">
        <v>104</v>
      </c>
      <c r="H135" s="111">
        <v>460.20049999999998</v>
      </c>
    </row>
    <row r="136" spans="2:8" hidden="1" x14ac:dyDescent="0.25">
      <c r="B136" s="109" t="s">
        <v>77</v>
      </c>
      <c r="C136" s="91">
        <v>339</v>
      </c>
      <c r="G136" t="s">
        <v>125</v>
      </c>
      <c r="H136" s="111">
        <v>460</v>
      </c>
    </row>
    <row r="137" spans="2:8" hidden="1" x14ac:dyDescent="0.25">
      <c r="B137" s="109" t="s">
        <v>92</v>
      </c>
      <c r="C137" s="91">
        <v>336</v>
      </c>
      <c r="G137" t="s">
        <v>168</v>
      </c>
      <c r="H137" s="111">
        <v>434</v>
      </c>
    </row>
    <row r="138" spans="2:8" hidden="1" x14ac:dyDescent="0.25">
      <c r="B138" s="109" t="s">
        <v>339</v>
      </c>
      <c r="C138" s="91">
        <v>323</v>
      </c>
      <c r="G138" t="s">
        <v>38</v>
      </c>
      <c r="H138" s="111">
        <v>418.18020000000001</v>
      </c>
    </row>
    <row r="139" spans="2:8" hidden="1" x14ac:dyDescent="0.25">
      <c r="B139" s="109" t="s">
        <v>88</v>
      </c>
      <c r="C139" s="91">
        <v>316</v>
      </c>
      <c r="G139" t="s">
        <v>92</v>
      </c>
      <c r="H139" s="111">
        <v>414</v>
      </c>
    </row>
    <row r="140" spans="2:8" hidden="1" x14ac:dyDescent="0.25">
      <c r="B140" s="109" t="s">
        <v>137</v>
      </c>
      <c r="C140" s="91">
        <v>300</v>
      </c>
      <c r="G140" t="s">
        <v>44</v>
      </c>
      <c r="H140" s="111">
        <v>406</v>
      </c>
    </row>
    <row r="141" spans="2:8" hidden="1" x14ac:dyDescent="0.25">
      <c r="B141" s="109" t="s">
        <v>163</v>
      </c>
      <c r="C141" s="91">
        <v>293</v>
      </c>
      <c r="G141" t="s">
        <v>64</v>
      </c>
      <c r="H141" s="111">
        <v>348</v>
      </c>
    </row>
    <row r="142" spans="2:8" hidden="1" x14ac:dyDescent="0.25">
      <c r="B142" s="109" t="s">
        <v>108</v>
      </c>
      <c r="C142" s="91">
        <v>282.64479999999998</v>
      </c>
      <c r="G142" t="s">
        <v>156</v>
      </c>
      <c r="H142" s="111">
        <v>311</v>
      </c>
    </row>
    <row r="143" spans="2:8" hidden="1" x14ac:dyDescent="0.25">
      <c r="B143" s="109" t="s">
        <v>171</v>
      </c>
      <c r="C143" s="91">
        <v>280</v>
      </c>
      <c r="G143" t="s">
        <v>88</v>
      </c>
      <c r="H143" s="111">
        <v>297.16849999999999</v>
      </c>
    </row>
    <row r="144" spans="2:8" hidden="1" x14ac:dyDescent="0.25">
      <c r="B144" s="109" t="s">
        <v>153</v>
      </c>
      <c r="C144" s="91">
        <v>271</v>
      </c>
      <c r="G144" t="s">
        <v>142</v>
      </c>
      <c r="H144" s="111">
        <v>289</v>
      </c>
    </row>
    <row r="145" spans="2:8" hidden="1" x14ac:dyDescent="0.25">
      <c r="B145" s="109" t="s">
        <v>41</v>
      </c>
      <c r="C145" s="91">
        <v>263</v>
      </c>
      <c r="G145" t="s">
        <v>105</v>
      </c>
      <c r="H145" s="111">
        <v>288</v>
      </c>
    </row>
    <row r="146" spans="2:8" hidden="1" x14ac:dyDescent="0.25">
      <c r="B146" s="109" t="s">
        <v>155</v>
      </c>
      <c r="C146" s="91">
        <v>246</v>
      </c>
      <c r="G146" t="s">
        <v>167</v>
      </c>
      <c r="H146" s="111">
        <v>257</v>
      </c>
    </row>
    <row r="147" spans="2:8" hidden="1" x14ac:dyDescent="0.25">
      <c r="B147" s="109" t="s">
        <v>64</v>
      </c>
      <c r="C147" s="91">
        <v>241</v>
      </c>
      <c r="G147" t="s">
        <v>35</v>
      </c>
      <c r="H147" s="111">
        <v>248</v>
      </c>
    </row>
    <row r="148" spans="2:8" hidden="1" x14ac:dyDescent="0.25">
      <c r="B148" s="109" t="s">
        <v>78</v>
      </c>
      <c r="C148" s="91">
        <v>236.1508</v>
      </c>
      <c r="G148" t="s">
        <v>155</v>
      </c>
      <c r="H148" s="111">
        <v>238.27529999999999</v>
      </c>
    </row>
    <row r="149" spans="2:8" hidden="1" x14ac:dyDescent="0.25">
      <c r="B149" s="109" t="s">
        <v>132</v>
      </c>
      <c r="C149" s="91">
        <v>235</v>
      </c>
      <c r="G149" t="s">
        <v>151</v>
      </c>
      <c r="H149" s="111">
        <v>233</v>
      </c>
    </row>
    <row r="150" spans="2:8" hidden="1" x14ac:dyDescent="0.25">
      <c r="B150" s="109" t="s">
        <v>35</v>
      </c>
      <c r="C150" s="91">
        <v>231</v>
      </c>
      <c r="G150" t="s">
        <v>41</v>
      </c>
      <c r="H150" s="111">
        <v>230</v>
      </c>
    </row>
    <row r="151" spans="2:8" hidden="1" x14ac:dyDescent="0.25">
      <c r="B151" s="109" t="s">
        <v>46</v>
      </c>
      <c r="C151" s="91">
        <v>224.43940000000001</v>
      </c>
      <c r="G151" t="s">
        <v>107</v>
      </c>
      <c r="H151" s="111">
        <v>220</v>
      </c>
    </row>
    <row r="152" spans="2:8" hidden="1" x14ac:dyDescent="0.25">
      <c r="B152" s="109" t="s">
        <v>100</v>
      </c>
      <c r="C152" s="91">
        <v>190</v>
      </c>
      <c r="G152" t="s">
        <v>161</v>
      </c>
      <c r="H152" s="111">
        <v>213</v>
      </c>
    </row>
    <row r="153" spans="2:8" hidden="1" x14ac:dyDescent="0.25">
      <c r="B153" s="109" t="s">
        <v>154</v>
      </c>
      <c r="C153" s="91">
        <v>185</v>
      </c>
      <c r="G153" t="s">
        <v>339</v>
      </c>
      <c r="H153" s="111">
        <v>196</v>
      </c>
    </row>
    <row r="154" spans="2:8" hidden="1" x14ac:dyDescent="0.25">
      <c r="B154" s="109" t="s">
        <v>75</v>
      </c>
      <c r="C154" s="91">
        <v>180</v>
      </c>
      <c r="G154" t="s">
        <v>33</v>
      </c>
      <c r="H154" s="111">
        <v>195</v>
      </c>
    </row>
    <row r="155" spans="2:8" hidden="1" x14ac:dyDescent="0.25">
      <c r="B155" s="109" t="s">
        <v>156</v>
      </c>
      <c r="C155" s="91">
        <v>172</v>
      </c>
      <c r="G155" t="s">
        <v>154</v>
      </c>
      <c r="H155" s="111">
        <v>194.19370000000001</v>
      </c>
    </row>
    <row r="156" spans="2:8" hidden="1" x14ac:dyDescent="0.25">
      <c r="B156" s="109" t="s">
        <v>141</v>
      </c>
      <c r="C156" s="91">
        <v>157.83199999999999</v>
      </c>
      <c r="G156" t="s">
        <v>42</v>
      </c>
      <c r="H156" s="111">
        <v>193</v>
      </c>
    </row>
    <row r="157" spans="2:8" hidden="1" x14ac:dyDescent="0.25">
      <c r="B157" s="109" t="s">
        <v>145</v>
      </c>
      <c r="C157" s="91">
        <v>150</v>
      </c>
      <c r="G157" t="s">
        <v>153</v>
      </c>
      <c r="H157" s="111">
        <v>178</v>
      </c>
    </row>
    <row r="158" spans="2:8" hidden="1" x14ac:dyDescent="0.25">
      <c r="B158" s="109" t="s">
        <v>37</v>
      </c>
      <c r="C158" s="91">
        <v>145.00640000000001</v>
      </c>
      <c r="G158" t="s">
        <v>46</v>
      </c>
      <c r="H158" s="111">
        <v>165</v>
      </c>
    </row>
    <row r="159" spans="2:8" hidden="1" x14ac:dyDescent="0.25">
      <c r="B159" s="109" t="s">
        <v>39</v>
      </c>
      <c r="C159" s="91">
        <v>125.39190000000001</v>
      </c>
      <c r="G159" t="s">
        <v>141</v>
      </c>
      <c r="H159" s="111">
        <v>163</v>
      </c>
    </row>
    <row r="160" spans="2:8" hidden="1" x14ac:dyDescent="0.25">
      <c r="B160" s="109" t="s">
        <v>140</v>
      </c>
      <c r="C160" s="91">
        <v>116</v>
      </c>
      <c r="G160" t="s">
        <v>66</v>
      </c>
      <c r="H160" s="111">
        <v>157</v>
      </c>
    </row>
    <row r="161" spans="2:8" hidden="1" x14ac:dyDescent="0.25">
      <c r="B161" s="109" t="s">
        <v>44</v>
      </c>
      <c r="C161" s="91">
        <v>112.3353</v>
      </c>
      <c r="G161" t="s">
        <v>108</v>
      </c>
      <c r="H161" s="111">
        <v>155</v>
      </c>
    </row>
    <row r="162" spans="2:8" hidden="1" x14ac:dyDescent="0.25">
      <c r="B162" s="109" t="s">
        <v>118</v>
      </c>
      <c r="C162" s="91">
        <v>102</v>
      </c>
      <c r="G162" t="s">
        <v>140</v>
      </c>
      <c r="H162" s="111">
        <v>145.27279999999999</v>
      </c>
    </row>
    <row r="163" spans="2:8" hidden="1" x14ac:dyDescent="0.25">
      <c r="B163" s="109" t="s">
        <v>71</v>
      </c>
      <c r="C163" s="91">
        <v>94</v>
      </c>
      <c r="G163" t="s">
        <v>145</v>
      </c>
      <c r="H163" s="111">
        <v>144</v>
      </c>
    </row>
    <row r="164" spans="2:8" hidden="1" x14ac:dyDescent="0.25">
      <c r="B164" s="109" t="s">
        <v>131</v>
      </c>
      <c r="C164" s="91">
        <v>90</v>
      </c>
      <c r="G164" t="s">
        <v>100</v>
      </c>
      <c r="H164" s="111">
        <v>132.1884</v>
      </c>
    </row>
    <row r="165" spans="2:8" hidden="1" x14ac:dyDescent="0.25">
      <c r="B165" s="109" t="s">
        <v>95</v>
      </c>
      <c r="C165" s="91">
        <v>80.822900000000004</v>
      </c>
      <c r="G165" t="s">
        <v>106</v>
      </c>
      <c r="H165" s="111">
        <v>132</v>
      </c>
    </row>
    <row r="166" spans="2:8" hidden="1" x14ac:dyDescent="0.25">
      <c r="B166" s="109" t="s">
        <v>107</v>
      </c>
      <c r="C166" s="91">
        <v>77.052499999999995</v>
      </c>
      <c r="G166" t="s">
        <v>39</v>
      </c>
      <c r="H166" s="111">
        <v>120.1426</v>
      </c>
    </row>
    <row r="167" spans="2:8" hidden="1" x14ac:dyDescent="0.25">
      <c r="B167" s="109" t="s">
        <v>101</v>
      </c>
      <c r="C167" s="91">
        <v>76</v>
      </c>
      <c r="G167" t="s">
        <v>131</v>
      </c>
      <c r="H167" s="111">
        <v>120</v>
      </c>
    </row>
    <row r="168" spans="2:8" hidden="1" x14ac:dyDescent="0.25">
      <c r="B168" s="109" t="s">
        <v>105</v>
      </c>
      <c r="C168" s="91">
        <v>75.166499999999999</v>
      </c>
      <c r="G168" t="s">
        <v>48</v>
      </c>
      <c r="H168" s="111">
        <v>119</v>
      </c>
    </row>
    <row r="169" spans="2:8" hidden="1" x14ac:dyDescent="0.25">
      <c r="B169" s="109" t="s">
        <v>81</v>
      </c>
      <c r="C169" s="91">
        <v>74.401200000000003</v>
      </c>
      <c r="G169" t="s">
        <v>37</v>
      </c>
      <c r="H169" s="111">
        <v>116</v>
      </c>
    </row>
    <row r="170" spans="2:8" hidden="1" x14ac:dyDescent="0.25">
      <c r="B170" s="109" t="s">
        <v>111</v>
      </c>
      <c r="C170" s="91">
        <v>72.109499999999997</v>
      </c>
      <c r="G170" t="s">
        <v>118</v>
      </c>
      <c r="H170" s="111">
        <v>115</v>
      </c>
    </row>
    <row r="171" spans="2:8" hidden="1" x14ac:dyDescent="0.25">
      <c r="B171" s="109" t="s">
        <v>126</v>
      </c>
      <c r="C171" s="91">
        <v>68</v>
      </c>
      <c r="G171" t="s">
        <v>162</v>
      </c>
      <c r="H171" s="111">
        <v>115</v>
      </c>
    </row>
    <row r="172" spans="2:8" hidden="1" x14ac:dyDescent="0.25">
      <c r="B172" s="109" t="s">
        <v>43</v>
      </c>
      <c r="C172" s="91">
        <v>58.3962</v>
      </c>
      <c r="G172" t="s">
        <v>95</v>
      </c>
      <c r="H172" s="111">
        <v>115</v>
      </c>
    </row>
    <row r="173" spans="2:8" hidden="1" x14ac:dyDescent="0.25">
      <c r="B173" s="109" t="s">
        <v>151</v>
      </c>
      <c r="C173" s="91">
        <v>54.284300000000002</v>
      </c>
      <c r="G173" t="s">
        <v>71</v>
      </c>
      <c r="H173" s="111">
        <v>110.136</v>
      </c>
    </row>
    <row r="174" spans="2:8" hidden="1" x14ac:dyDescent="0.25">
      <c r="B174" s="109" t="s">
        <v>33</v>
      </c>
      <c r="C174" s="91">
        <v>45</v>
      </c>
      <c r="G174" t="s">
        <v>68</v>
      </c>
      <c r="H174" s="111">
        <v>99.013300000000001</v>
      </c>
    </row>
    <row r="175" spans="2:8" hidden="1" x14ac:dyDescent="0.25">
      <c r="B175" s="109" t="s">
        <v>109</v>
      </c>
      <c r="C175" s="91">
        <v>44</v>
      </c>
      <c r="G175" t="s">
        <v>40</v>
      </c>
      <c r="H175" s="111">
        <v>96</v>
      </c>
    </row>
    <row r="176" spans="2:8" hidden="1" x14ac:dyDescent="0.25">
      <c r="B176" s="109" t="s">
        <v>53</v>
      </c>
      <c r="C176" s="91">
        <v>43.429699999999997</v>
      </c>
      <c r="G176" t="s">
        <v>53</v>
      </c>
      <c r="H176" s="111">
        <v>93</v>
      </c>
    </row>
    <row r="177" spans="2:8" hidden="1" x14ac:dyDescent="0.25">
      <c r="B177" s="109" t="s">
        <v>40</v>
      </c>
      <c r="C177" s="91">
        <v>39.305900000000001</v>
      </c>
      <c r="G177" t="s">
        <v>78</v>
      </c>
      <c r="H177" s="111">
        <v>92</v>
      </c>
    </row>
    <row r="178" spans="2:8" hidden="1" x14ac:dyDescent="0.25">
      <c r="B178" s="109" t="s">
        <v>68</v>
      </c>
      <c r="C178" s="91">
        <v>39.275199999999998</v>
      </c>
      <c r="G178" t="s">
        <v>109</v>
      </c>
      <c r="H178" s="111">
        <v>83</v>
      </c>
    </row>
    <row r="179" spans="2:8" hidden="1" x14ac:dyDescent="0.25">
      <c r="B179" s="109" t="s">
        <v>48</v>
      </c>
      <c r="C179" s="91">
        <v>36.358199999999997</v>
      </c>
      <c r="G179" t="s">
        <v>34</v>
      </c>
      <c r="H179" s="111">
        <v>83</v>
      </c>
    </row>
    <row r="180" spans="2:8" hidden="1" x14ac:dyDescent="0.25">
      <c r="B180" s="109" t="s">
        <v>42</v>
      </c>
      <c r="C180" s="91">
        <v>35.267600000000002</v>
      </c>
      <c r="G180" t="s">
        <v>126</v>
      </c>
      <c r="H180" s="111">
        <v>82.058700000000002</v>
      </c>
    </row>
    <row r="181" spans="2:8" hidden="1" x14ac:dyDescent="0.25">
      <c r="B181" s="109" t="s">
        <v>162</v>
      </c>
      <c r="C181" s="91">
        <v>34.458599999999997</v>
      </c>
      <c r="G181" t="s">
        <v>101</v>
      </c>
      <c r="H181" s="111">
        <v>78.249200000000002</v>
      </c>
    </row>
    <row r="182" spans="2:8" hidden="1" x14ac:dyDescent="0.25">
      <c r="B182" s="109" t="s">
        <v>85</v>
      </c>
      <c r="C182" s="91">
        <v>33.765900000000002</v>
      </c>
      <c r="G182" t="s">
        <v>43</v>
      </c>
      <c r="H182" s="111">
        <v>77</v>
      </c>
    </row>
    <row r="183" spans="2:8" hidden="1" x14ac:dyDescent="0.25">
      <c r="B183" s="109" t="s">
        <v>65</v>
      </c>
      <c r="C183" s="91">
        <v>33.2819</v>
      </c>
      <c r="G183" t="s">
        <v>147</v>
      </c>
      <c r="H183" s="111">
        <v>74</v>
      </c>
    </row>
    <row r="184" spans="2:8" hidden="1" x14ac:dyDescent="0.25">
      <c r="B184" s="109" t="s">
        <v>34</v>
      </c>
      <c r="C184" s="91">
        <v>29</v>
      </c>
      <c r="G184" t="s">
        <v>85</v>
      </c>
      <c r="H184" s="111">
        <v>73</v>
      </c>
    </row>
    <row r="185" spans="2:8" hidden="1" x14ac:dyDescent="0.25">
      <c r="B185" s="109" t="s">
        <v>147</v>
      </c>
      <c r="C185" s="91">
        <v>27</v>
      </c>
      <c r="G185" t="s">
        <v>81</v>
      </c>
      <c r="H185" s="111">
        <v>72.076599999999999</v>
      </c>
    </row>
    <row r="186" spans="2:8" hidden="1" x14ac:dyDescent="0.25">
      <c r="B186" s="109" t="s">
        <v>106</v>
      </c>
      <c r="C186" s="91">
        <v>25.2514</v>
      </c>
      <c r="G186" t="s">
        <v>159</v>
      </c>
      <c r="H186" s="111">
        <v>64</v>
      </c>
    </row>
    <row r="187" spans="2:8" hidden="1" x14ac:dyDescent="0.25">
      <c r="B187" s="109" t="s">
        <v>130</v>
      </c>
      <c r="C187" s="91">
        <v>24</v>
      </c>
      <c r="G187" t="s">
        <v>111</v>
      </c>
      <c r="H187" s="111">
        <v>52.702100000000002</v>
      </c>
    </row>
    <row r="188" spans="2:8" hidden="1" x14ac:dyDescent="0.25">
      <c r="B188" s="109" t="s">
        <v>66</v>
      </c>
      <c r="C188" s="91">
        <v>19</v>
      </c>
      <c r="G188" t="s">
        <v>80</v>
      </c>
      <c r="H188" s="111">
        <v>49</v>
      </c>
    </row>
    <row r="189" spans="2:8" hidden="1" x14ac:dyDescent="0.25">
      <c r="B189" s="109" t="s">
        <v>80</v>
      </c>
      <c r="C189" s="91">
        <v>16.255500000000001</v>
      </c>
      <c r="G189" t="s">
        <v>148</v>
      </c>
      <c r="H189" s="111">
        <v>43.572000000000003</v>
      </c>
    </row>
    <row r="190" spans="2:8" hidden="1" x14ac:dyDescent="0.25">
      <c r="B190" s="109" t="s">
        <v>148</v>
      </c>
      <c r="C190" s="91">
        <v>16.063199999999998</v>
      </c>
      <c r="G190" t="s">
        <v>65</v>
      </c>
      <c r="H190" s="111">
        <v>39.147199999999998</v>
      </c>
    </row>
    <row r="191" spans="2:8" hidden="1" x14ac:dyDescent="0.25">
      <c r="B191" s="109" t="s">
        <v>149</v>
      </c>
      <c r="C191" s="91">
        <v>13.065799999999999</v>
      </c>
      <c r="G191" t="s">
        <v>130</v>
      </c>
      <c r="H191" s="111">
        <v>26.0748</v>
      </c>
    </row>
    <row r="192" spans="2:8" hidden="1" x14ac:dyDescent="0.25">
      <c r="B192" s="109" t="s">
        <v>69</v>
      </c>
      <c r="C192" s="91">
        <v>12.078799999999999</v>
      </c>
      <c r="G192" t="s">
        <v>69</v>
      </c>
      <c r="H192" s="111">
        <v>24</v>
      </c>
    </row>
    <row r="193" spans="2:8" hidden="1" x14ac:dyDescent="0.25">
      <c r="B193" s="109" t="s">
        <v>112</v>
      </c>
      <c r="C193" s="91">
        <v>7.8090999999999999</v>
      </c>
      <c r="G193" t="s">
        <v>120</v>
      </c>
      <c r="H193" s="111">
        <v>21.057099999999998</v>
      </c>
    </row>
    <row r="194" spans="2:8" hidden="1" x14ac:dyDescent="0.25">
      <c r="B194" s="109" t="s">
        <v>96</v>
      </c>
      <c r="C194" s="91">
        <v>7.2423999999999999</v>
      </c>
      <c r="G194" t="s">
        <v>149</v>
      </c>
      <c r="H194" s="111">
        <v>14.029400000000001</v>
      </c>
    </row>
    <row r="195" spans="2:8" hidden="1" x14ac:dyDescent="0.25">
      <c r="B195" s="109" t="s">
        <v>50</v>
      </c>
      <c r="C195" s="91">
        <v>6.0972999999999997</v>
      </c>
      <c r="G195" t="s">
        <v>112</v>
      </c>
      <c r="H195" s="111">
        <v>14</v>
      </c>
    </row>
    <row r="196" spans="2:8" hidden="1" x14ac:dyDescent="0.25">
      <c r="B196" s="109" t="s">
        <v>121</v>
      </c>
      <c r="C196" s="91">
        <v>5.0617999999999999</v>
      </c>
      <c r="G196" t="s">
        <v>50</v>
      </c>
      <c r="H196" s="111">
        <v>11.2379</v>
      </c>
    </row>
    <row r="197" spans="2:8" hidden="1" x14ac:dyDescent="0.25">
      <c r="B197" s="109" t="s">
        <v>116</v>
      </c>
      <c r="C197" s="91">
        <v>3.2025000000000001</v>
      </c>
      <c r="G197" t="s">
        <v>121</v>
      </c>
      <c r="H197" s="111">
        <v>11.216799999999999</v>
      </c>
    </row>
    <row r="198" spans="2:8" hidden="1" x14ac:dyDescent="0.25">
      <c r="B198" s="109" t="s">
        <v>67</v>
      </c>
      <c r="C198" s="91">
        <v>3.1536</v>
      </c>
      <c r="G198" t="s">
        <v>96</v>
      </c>
      <c r="H198" s="111">
        <v>10.203200000000001</v>
      </c>
    </row>
    <row r="199" spans="2:8" hidden="1" x14ac:dyDescent="0.25">
      <c r="B199" s="109" t="s">
        <v>114</v>
      </c>
      <c r="C199" s="91">
        <v>2.4051</v>
      </c>
      <c r="G199" t="s">
        <v>116</v>
      </c>
      <c r="H199" s="111">
        <v>8.3849</v>
      </c>
    </row>
    <row r="200" spans="2:8" hidden="1" x14ac:dyDescent="0.25">
      <c r="B200" s="109" t="s">
        <v>120</v>
      </c>
      <c r="C200" s="91">
        <v>1.0008999999999999</v>
      </c>
      <c r="G200" t="s">
        <v>67</v>
      </c>
      <c r="H200" s="111">
        <v>7</v>
      </c>
    </row>
    <row r="201" spans="2:8" hidden="1" x14ac:dyDescent="0.25">
      <c r="B201" s="109" t="s">
        <v>158</v>
      </c>
      <c r="C201" s="91">
        <v>0.93799999999999994</v>
      </c>
      <c r="G201" t="s">
        <v>158</v>
      </c>
      <c r="H201" s="111">
        <v>2.1467999999999998</v>
      </c>
    </row>
    <row r="202" spans="2:8" hidden="1" x14ac:dyDescent="0.25">
      <c r="B202" s="109" t="s">
        <v>159</v>
      </c>
      <c r="C202" s="91">
        <v>0.26919999999999999</v>
      </c>
      <c r="G202" t="s">
        <v>52</v>
      </c>
      <c r="H202" s="111">
        <v>2.1082999999999998</v>
      </c>
    </row>
    <row r="203" spans="2:8" hidden="1" x14ac:dyDescent="0.25">
      <c r="B203" s="109" t="s">
        <v>52</v>
      </c>
      <c r="C203" s="91">
        <v>0.193</v>
      </c>
      <c r="G203" t="s">
        <v>114</v>
      </c>
      <c r="H203" s="111">
        <v>1.1494</v>
      </c>
    </row>
    <row r="204" spans="2:8" x14ac:dyDescent="0.25">
      <c r="B204" s="109"/>
      <c r="H204" s="111"/>
    </row>
    <row r="205" spans="2:8" x14ac:dyDescent="0.25">
      <c r="B205" s="109"/>
      <c r="H205" s="111"/>
    </row>
    <row r="206" spans="2:8" x14ac:dyDescent="0.25">
      <c r="H206" s="111"/>
    </row>
    <row r="207" spans="2:8" x14ac:dyDescent="0.25">
      <c r="H207" s="111"/>
    </row>
    <row r="208" spans="2:8" x14ac:dyDescent="0.25">
      <c r="H208" s="111"/>
    </row>
    <row r="209" spans="8:8" x14ac:dyDescent="0.25">
      <c r="H209" s="111"/>
    </row>
    <row r="210" spans="8:8" x14ac:dyDescent="0.25">
      <c r="H210" s="111"/>
    </row>
    <row r="211" spans="8:8" x14ac:dyDescent="0.25">
      <c r="H211" s="111"/>
    </row>
    <row r="212" spans="8:8" x14ac:dyDescent="0.25">
      <c r="H212" s="111"/>
    </row>
    <row r="213" spans="8:8" x14ac:dyDescent="0.25">
      <c r="H213" s="111"/>
    </row>
    <row r="214" spans="8:8" x14ac:dyDescent="0.25">
      <c r="H214" s="111"/>
    </row>
    <row r="215" spans="8:8" x14ac:dyDescent="0.25">
      <c r="H215" s="111"/>
    </row>
    <row r="216" spans="8:8" x14ac:dyDescent="0.25">
      <c r="H216" s="111"/>
    </row>
    <row r="217" spans="8:8" x14ac:dyDescent="0.25">
      <c r="H217" s="111"/>
    </row>
    <row r="218" spans="8:8" x14ac:dyDescent="0.25">
      <c r="H218" s="111"/>
    </row>
    <row r="219" spans="8:8" x14ac:dyDescent="0.25">
      <c r="H219" s="111"/>
    </row>
    <row r="220" spans="8:8" x14ac:dyDescent="0.25">
      <c r="H220" s="111"/>
    </row>
  </sheetData>
  <sheetProtection algorithmName="SHA-512" hashValue="riPMI477r0ViHZtMER5ca94Neg2Bo11ouWvCTOEjd5iCTL/Tho9XDiloD4rbSJmmg4jlTDr9IBbaN3UTWTVhvQ==" saltValue="Lwzp7azK2VlEth6qqVDtjw==" spinCount="100000" sheet="1" scenarios="1"/>
  <mergeCells count="2">
    <mergeCell ref="A1:X2"/>
    <mergeCell ref="Y1:AA13"/>
  </mergeCells>
  <pageMargins left="0.7" right="0.7" top="0.75" bottom="0.75" header="0.3" footer="0.3"/>
  <pageSetup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dimension ref="A1:P48"/>
  <sheetViews>
    <sheetView showGridLines="0" showRowColHeaders="0" zoomScale="80" zoomScaleNormal="80" workbookViewId="0">
      <selection sqref="A1:F1"/>
    </sheetView>
  </sheetViews>
  <sheetFormatPr defaultRowHeight="15.75" x14ac:dyDescent="0.25"/>
  <cols>
    <col min="1" max="2" width="9" style="91"/>
    <col min="3" max="3" width="10.75" style="91" customWidth="1"/>
    <col min="4" max="16384" width="9" style="91"/>
  </cols>
  <sheetData>
    <row r="1" spans="1:16" ht="15.75" customHeight="1" x14ac:dyDescent="0.25">
      <c r="A1" s="96"/>
      <c r="B1" s="96"/>
      <c r="C1" s="96"/>
      <c r="D1" s="96"/>
      <c r="E1" s="96"/>
      <c r="F1" s="96"/>
      <c r="G1" s="96"/>
      <c r="H1" s="96"/>
      <c r="I1" s="96"/>
      <c r="J1" s="96"/>
      <c r="K1" s="208" t="s">
        <v>306</v>
      </c>
      <c r="L1" s="208"/>
      <c r="O1" s="96"/>
      <c r="P1" s="96"/>
    </row>
    <row r="2" spans="1:16" x14ac:dyDescent="0.25">
      <c r="K2" s="208"/>
      <c r="L2" s="208"/>
    </row>
    <row r="3" spans="1:16" x14ac:dyDescent="0.25">
      <c r="K3" s="208"/>
      <c r="L3" s="208"/>
    </row>
    <row r="4" spans="1:16" x14ac:dyDescent="0.25">
      <c r="K4" s="208"/>
      <c r="L4" s="208"/>
    </row>
    <row r="5" spans="1:16" x14ac:dyDescent="0.25">
      <c r="K5" s="208"/>
      <c r="L5" s="208"/>
    </row>
    <row r="6" spans="1:16" x14ac:dyDescent="0.25">
      <c r="K6" s="208"/>
      <c r="L6" s="208"/>
    </row>
    <row r="33" spans="1:3" x14ac:dyDescent="0.25">
      <c r="A33" s="102" t="s">
        <v>340</v>
      </c>
    </row>
    <row r="39" spans="1:3" hidden="1" x14ac:dyDescent="0.25">
      <c r="A39" s="91" t="s">
        <v>222</v>
      </c>
      <c r="B39" s="91" t="s">
        <v>221</v>
      </c>
    </row>
    <row r="40" spans="1:3" hidden="1" x14ac:dyDescent="0.25">
      <c r="A40" s="91" t="s">
        <v>183</v>
      </c>
      <c r="B40" s="91">
        <v>1083546</v>
      </c>
      <c r="C40" s="104">
        <f t="shared" ref="C40:C48" si="0">(IF(ISNUMBER(B40),(IF(B40&lt;100,"&lt;100",IF(B40&lt;200,"&lt;200",IF(B40&lt;500,"&lt;500",IF(B40&lt;1000,"&lt;1,000",IF(B40&lt;10000,(ROUND(B40,-2)),IF(B40&lt;100000,(ROUND(B40,-3)),IF(B40&lt;1000000,(ROUND(B40,-4)),IF(B40&gt;=1000000,(ROUND(B40,-5))))))))))),"-"))</f>
        <v>1100000</v>
      </c>
    </row>
    <row r="41" spans="1:3" hidden="1" x14ac:dyDescent="0.25">
      <c r="A41" s="91" t="s">
        <v>184</v>
      </c>
      <c r="B41" s="91">
        <v>329550</v>
      </c>
      <c r="C41" s="104">
        <f t="shared" si="0"/>
        <v>330000</v>
      </c>
    </row>
    <row r="42" spans="1:3" hidden="1" x14ac:dyDescent="0.25">
      <c r="A42" s="91" t="s">
        <v>187</v>
      </c>
      <c r="B42" s="91">
        <v>131800.14939999999</v>
      </c>
      <c r="C42" s="104">
        <f t="shared" si="0"/>
        <v>130000</v>
      </c>
    </row>
    <row r="43" spans="1:3" hidden="1" x14ac:dyDescent="0.25">
      <c r="A43" s="91" t="s">
        <v>186</v>
      </c>
      <c r="B43" s="91">
        <v>89731.438200000004</v>
      </c>
      <c r="C43" s="104">
        <f t="shared" si="0"/>
        <v>90000</v>
      </c>
    </row>
    <row r="44" spans="1:3" hidden="1" x14ac:dyDescent="0.25">
      <c r="A44" s="91" t="s">
        <v>188</v>
      </c>
      <c r="B44" s="91">
        <v>73754.907399999996</v>
      </c>
      <c r="C44" s="104">
        <f t="shared" si="0"/>
        <v>74000</v>
      </c>
    </row>
    <row r="45" spans="1:3" hidden="1" x14ac:dyDescent="0.25">
      <c r="A45" s="91" t="s">
        <v>241</v>
      </c>
      <c r="B45" s="91">
        <v>35566.311699999998</v>
      </c>
      <c r="C45" s="104">
        <f t="shared" si="0"/>
        <v>36000</v>
      </c>
    </row>
    <row r="46" spans="1:3" hidden="1" x14ac:dyDescent="0.25">
      <c r="A46" s="91" t="s">
        <v>189</v>
      </c>
      <c r="B46" s="91">
        <v>16488.7487</v>
      </c>
      <c r="C46" s="104">
        <f t="shared" si="0"/>
        <v>16000</v>
      </c>
    </row>
    <row r="47" spans="1:3" hidden="1" x14ac:dyDescent="0.25">
      <c r="A47" s="91" t="s">
        <v>185</v>
      </c>
      <c r="B47" s="91">
        <v>8739</v>
      </c>
      <c r="C47" s="104">
        <f t="shared" si="0"/>
        <v>8700</v>
      </c>
    </row>
    <row r="48" spans="1:3" hidden="1" x14ac:dyDescent="0.25">
      <c r="A48" s="91" t="s">
        <v>11</v>
      </c>
      <c r="B48" s="91">
        <f>SUM(B40:B47)</f>
        <v>1769176.5554</v>
      </c>
      <c r="C48" s="104">
        <f t="shared" si="0"/>
        <v>1800000</v>
      </c>
    </row>
  </sheetData>
  <sheetProtection algorithmName="SHA-512" hashValue="Hsd0ZY/oYw9G0/W8lmiQ1WNM+AUJYEknwzpbMLIvS0KQ4rJnJRwbQ54Dt5+JCfrbxdJfcgMfo7/tiPptJY4A+A==" saltValue="QVmLlAfGh/zen8W5dOtddA==" spinCount="100000" sheet="1" scenarios="1"/>
  <mergeCells count="1">
    <mergeCell ref="K1:L6"/>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P64"/>
  <sheetViews>
    <sheetView showGridLines="0" showRowColHeaders="0" zoomScale="70" zoomScaleNormal="70" workbookViewId="0"/>
  </sheetViews>
  <sheetFormatPr defaultRowHeight="15.75" x14ac:dyDescent="0.25"/>
  <cols>
    <col min="1" max="2" width="9" style="27"/>
    <col min="3" max="3" width="11.5" style="27" customWidth="1"/>
    <col min="4" max="16384" width="9" style="27"/>
  </cols>
  <sheetData>
    <row r="1" spans="1:16" ht="15.75" customHeight="1" x14ac:dyDescent="0.25">
      <c r="A1" s="29"/>
      <c r="B1" s="29"/>
      <c r="C1" s="29"/>
      <c r="D1" s="29"/>
      <c r="E1" s="29"/>
      <c r="F1" s="29"/>
      <c r="G1" s="29"/>
      <c r="H1" s="29"/>
      <c r="I1" s="29"/>
      <c r="J1" s="29"/>
      <c r="O1" s="29"/>
      <c r="P1" s="29"/>
    </row>
    <row r="36" spans="1:4" x14ac:dyDescent="0.25">
      <c r="A36" s="28" t="s">
        <v>340</v>
      </c>
    </row>
    <row r="37" spans="1:4" x14ac:dyDescent="0.25">
      <c r="A37" s="28" t="s">
        <v>333</v>
      </c>
    </row>
    <row r="39" spans="1:4" hidden="1" x14ac:dyDescent="0.25">
      <c r="A39" s="27" t="s">
        <v>222</v>
      </c>
      <c r="B39" s="27" t="s">
        <v>221</v>
      </c>
    </row>
    <row r="40" spans="1:4" hidden="1" x14ac:dyDescent="0.25">
      <c r="A40" s="186" t="s">
        <v>129</v>
      </c>
      <c r="B40" s="32">
        <v>163480</v>
      </c>
      <c r="C40" s="188">
        <v>160000</v>
      </c>
      <c r="D40" s="30">
        <f t="shared" ref="D40:D62" si="0">B40/$B$64</f>
        <v>0.49607039902897893</v>
      </c>
    </row>
    <row r="41" spans="1:4" hidden="1" x14ac:dyDescent="0.25">
      <c r="A41" s="186" t="s">
        <v>56</v>
      </c>
      <c r="B41" s="32">
        <v>29467</v>
      </c>
      <c r="C41" s="188">
        <v>29000</v>
      </c>
      <c r="D41" s="30">
        <f t="shared" si="0"/>
        <v>8.9415870125929303E-2</v>
      </c>
    </row>
    <row r="42" spans="1:4" hidden="1" x14ac:dyDescent="0.25">
      <c r="A42" s="186" t="s">
        <v>70</v>
      </c>
      <c r="B42" s="32">
        <v>27378</v>
      </c>
      <c r="C42" s="188">
        <v>27000</v>
      </c>
      <c r="D42" s="30">
        <f t="shared" si="0"/>
        <v>8.3076923076923076E-2</v>
      </c>
    </row>
    <row r="43" spans="1:4" hidden="1" x14ac:dyDescent="0.25">
      <c r="A43" s="186" t="s">
        <v>328</v>
      </c>
      <c r="B43" s="32">
        <v>21700</v>
      </c>
      <c r="C43" s="188">
        <v>22000</v>
      </c>
      <c r="D43" s="30">
        <f t="shared" si="0"/>
        <v>6.5847367622515557E-2</v>
      </c>
    </row>
    <row r="44" spans="1:4" hidden="1" x14ac:dyDescent="0.25">
      <c r="A44" s="186" t="s">
        <v>87</v>
      </c>
      <c r="B44" s="32">
        <v>13627</v>
      </c>
      <c r="C44" s="188">
        <v>14000</v>
      </c>
      <c r="D44" s="30">
        <f t="shared" si="0"/>
        <v>4.135032620239721E-2</v>
      </c>
    </row>
    <row r="45" spans="1:4" hidden="1" x14ac:dyDescent="0.25">
      <c r="A45" s="186" t="s">
        <v>59</v>
      </c>
      <c r="B45" s="32">
        <v>10488</v>
      </c>
      <c r="C45" s="188">
        <v>10000</v>
      </c>
      <c r="D45" s="30">
        <f t="shared" si="0"/>
        <v>3.182521620391443E-2</v>
      </c>
    </row>
    <row r="46" spans="1:4" hidden="1" x14ac:dyDescent="0.25">
      <c r="A46" s="186" t="s">
        <v>115</v>
      </c>
      <c r="B46" s="32">
        <v>7918</v>
      </c>
      <c r="C46" s="188">
        <v>7900</v>
      </c>
      <c r="D46" s="30">
        <f t="shared" si="0"/>
        <v>2.4026703079957516E-2</v>
      </c>
    </row>
    <row r="47" spans="1:4" hidden="1" x14ac:dyDescent="0.25">
      <c r="A47" s="186" t="s">
        <v>54</v>
      </c>
      <c r="B47" s="32">
        <v>7897</v>
      </c>
      <c r="C47" s="188">
        <v>7900</v>
      </c>
      <c r="D47" s="30">
        <f t="shared" si="0"/>
        <v>2.3962979820967987E-2</v>
      </c>
    </row>
    <row r="48" spans="1:4" hidden="1" x14ac:dyDescent="0.25">
      <c r="A48" s="186" t="s">
        <v>58</v>
      </c>
      <c r="B48" s="32">
        <v>7885</v>
      </c>
      <c r="C48" s="188">
        <v>7900</v>
      </c>
      <c r="D48" s="30">
        <f t="shared" si="0"/>
        <v>2.3926566530116825E-2</v>
      </c>
    </row>
    <row r="49" spans="1:4" hidden="1" x14ac:dyDescent="0.25">
      <c r="A49" s="186" t="s">
        <v>160</v>
      </c>
      <c r="B49" s="32">
        <v>7233</v>
      </c>
      <c r="C49" s="188">
        <v>7200</v>
      </c>
      <c r="D49" s="30">
        <f t="shared" si="0"/>
        <v>2.1948111060537095E-2</v>
      </c>
    </row>
    <row r="50" spans="1:4" hidden="1" x14ac:dyDescent="0.25">
      <c r="A50" s="186" t="s">
        <v>90</v>
      </c>
      <c r="B50" s="32">
        <v>5830</v>
      </c>
      <c r="C50" s="188">
        <v>5800</v>
      </c>
      <c r="D50" s="30">
        <f t="shared" si="0"/>
        <v>1.7690790471855559E-2</v>
      </c>
    </row>
    <row r="51" spans="1:4" hidden="1" x14ac:dyDescent="0.25">
      <c r="A51" s="186" t="s">
        <v>128</v>
      </c>
      <c r="B51" s="32">
        <v>4375</v>
      </c>
      <c r="C51" s="188">
        <v>4400</v>
      </c>
      <c r="D51" s="30">
        <f t="shared" si="0"/>
        <v>1.3275678956152328E-2</v>
      </c>
    </row>
    <row r="52" spans="1:4" hidden="1" x14ac:dyDescent="0.25">
      <c r="A52" s="186" t="s">
        <v>63</v>
      </c>
      <c r="B52" s="32">
        <v>3950</v>
      </c>
      <c r="C52" s="188"/>
      <c r="D52" s="30">
        <f t="shared" si="0"/>
        <v>1.1986041571840389E-2</v>
      </c>
    </row>
    <row r="53" spans="1:4" hidden="1" x14ac:dyDescent="0.25">
      <c r="A53" s="186" t="s">
        <v>47</v>
      </c>
      <c r="B53" s="32">
        <v>3479</v>
      </c>
      <c r="C53" s="188">
        <v>3500</v>
      </c>
      <c r="D53" s="30">
        <f t="shared" si="0"/>
        <v>1.0556819905932331E-2</v>
      </c>
    </row>
    <row r="54" spans="1:4" hidden="1" x14ac:dyDescent="0.25">
      <c r="A54" s="186" t="s">
        <v>110</v>
      </c>
      <c r="B54" s="32">
        <v>2798</v>
      </c>
      <c r="C54" s="188">
        <v>2800</v>
      </c>
      <c r="D54" s="30">
        <f t="shared" si="0"/>
        <v>8.4903656501289643E-3</v>
      </c>
    </row>
    <row r="55" spans="1:4" hidden="1" x14ac:dyDescent="0.25">
      <c r="A55" s="186" t="s">
        <v>144</v>
      </c>
      <c r="B55" s="32">
        <v>2735</v>
      </c>
      <c r="C55" s="188">
        <v>2700</v>
      </c>
      <c r="D55" s="30">
        <f t="shared" si="0"/>
        <v>8.2991958731603709E-3</v>
      </c>
    </row>
    <row r="56" spans="1:4" hidden="1" x14ac:dyDescent="0.25">
      <c r="A56" s="186" t="s">
        <v>146</v>
      </c>
      <c r="B56" s="32">
        <v>2557</v>
      </c>
      <c r="C56" s="188">
        <v>2600</v>
      </c>
      <c r="D56" s="30">
        <f t="shared" si="0"/>
        <v>7.7590653922014865E-3</v>
      </c>
    </row>
    <row r="57" spans="1:4" hidden="1" x14ac:dyDescent="0.25">
      <c r="A57" s="186" t="s">
        <v>91</v>
      </c>
      <c r="B57" s="32">
        <v>2016</v>
      </c>
      <c r="C57" s="188"/>
      <c r="D57" s="30">
        <f t="shared" si="0"/>
        <v>6.1174328629949931E-3</v>
      </c>
    </row>
    <row r="58" spans="1:4" hidden="1" x14ac:dyDescent="0.25">
      <c r="A58" s="186" t="s">
        <v>83</v>
      </c>
      <c r="B58" s="32">
        <v>1765</v>
      </c>
      <c r="C58" s="188">
        <v>1800</v>
      </c>
      <c r="D58" s="30">
        <f t="shared" si="0"/>
        <v>5.3557881960248823E-3</v>
      </c>
    </row>
    <row r="59" spans="1:4" hidden="1" x14ac:dyDescent="0.25">
      <c r="A59" s="186" t="s">
        <v>84</v>
      </c>
      <c r="B59" s="32">
        <v>951</v>
      </c>
      <c r="C59" s="188" t="s">
        <v>260</v>
      </c>
      <c r="D59" s="30">
        <f t="shared" si="0"/>
        <v>2.8857532999544836E-3</v>
      </c>
    </row>
    <row r="60" spans="1:4" hidden="1" x14ac:dyDescent="0.25">
      <c r="A60" s="186" t="s">
        <v>77</v>
      </c>
      <c r="B60" s="32">
        <v>920</v>
      </c>
      <c r="C60" s="188" t="s">
        <v>260</v>
      </c>
      <c r="D60" s="30">
        <f t="shared" si="0"/>
        <v>2.7916856319223182E-3</v>
      </c>
    </row>
    <row r="61" spans="1:4" hidden="1" x14ac:dyDescent="0.25">
      <c r="A61" s="186" t="s">
        <v>117</v>
      </c>
      <c r="B61" s="32">
        <v>905</v>
      </c>
      <c r="C61" s="188" t="s">
        <v>260</v>
      </c>
      <c r="D61" s="30">
        <f t="shared" si="0"/>
        <v>2.7461690183583675E-3</v>
      </c>
    </row>
    <row r="62" spans="1:4" hidden="1" x14ac:dyDescent="0.25">
      <c r="A62" s="186" t="s">
        <v>339</v>
      </c>
      <c r="B62" s="32">
        <v>196</v>
      </c>
      <c r="C62" s="188" t="s">
        <v>262</v>
      </c>
      <c r="D62" s="30">
        <f t="shared" si="0"/>
        <v>5.9475041723562432E-4</v>
      </c>
    </row>
    <row r="63" spans="1:4" hidden="1" x14ac:dyDescent="0.25"/>
    <row r="64" spans="1:4" hidden="1" x14ac:dyDescent="0.25">
      <c r="A64" s="27" t="s">
        <v>255</v>
      </c>
      <c r="B64" s="27">
        <v>329550</v>
      </c>
      <c r="C64" s="33">
        <v>330000</v>
      </c>
      <c r="D64" s="30">
        <f>B64/$B$64</f>
        <v>1</v>
      </c>
    </row>
  </sheetData>
  <sheetProtection algorithmName="SHA-512" hashValue="bLxuvjGxiy/fv5scN2aUgCWp1JmR94Ek8l/xMhx1pdaXN63GX0rfIdJuF+IfOkMkq+U+kBmNkV2m71Y/tHmhrg==" saltValue="XEwyJJuxkdXIHgPJu5AoBw==" spinCount="100000" sheet="1" scenarios="1"/>
  <sortState ref="A39:D62">
    <sortCondition descending="1" ref="B40"/>
  </sortState>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dimension ref="A1:AA204"/>
  <sheetViews>
    <sheetView showGridLines="0" showRowColHeaders="0" zoomScale="60" zoomScaleNormal="60" workbookViewId="0">
      <selection sqref="A1:X1"/>
    </sheetView>
  </sheetViews>
  <sheetFormatPr defaultRowHeight="15.75" x14ac:dyDescent="0.25"/>
  <cols>
    <col min="1" max="1" width="9" style="91"/>
    <col min="2" max="2" width="10.125" style="91" bestFit="1" customWidth="1"/>
    <col min="3" max="3" width="9" style="91"/>
    <col min="4" max="4" width="9.75" style="91" customWidth="1"/>
    <col min="5" max="14" width="9" style="91"/>
    <col min="15" max="15" width="9.25" style="91" customWidth="1"/>
    <col min="16" max="16" width="10.25" style="91" customWidth="1"/>
    <col min="17" max="16384" width="9" style="91"/>
  </cols>
  <sheetData>
    <row r="1" spans="1:27" ht="21" customHeight="1" x14ac:dyDescent="0.35">
      <c r="A1" s="200" t="s">
        <v>307</v>
      </c>
      <c r="B1" s="200"/>
      <c r="C1" s="200"/>
      <c r="D1" s="200"/>
      <c r="E1" s="200"/>
      <c r="F1" s="200"/>
      <c r="G1" s="200"/>
      <c r="H1" s="200"/>
      <c r="I1" s="200"/>
      <c r="J1" s="200"/>
      <c r="K1" s="200"/>
      <c r="L1" s="200"/>
      <c r="M1" s="200"/>
      <c r="N1" s="200"/>
      <c r="O1" s="200"/>
      <c r="P1" s="200"/>
      <c r="Q1" s="200"/>
      <c r="R1" s="200"/>
      <c r="S1" s="200"/>
      <c r="T1" s="200"/>
      <c r="U1" s="200"/>
      <c r="V1" s="200"/>
      <c r="W1" s="200"/>
      <c r="X1" s="200"/>
      <c r="Y1" s="197" t="s">
        <v>308</v>
      </c>
      <c r="Z1" s="197"/>
      <c r="AA1" s="197"/>
    </row>
    <row r="2" spans="1:27" ht="15.75" customHeight="1" x14ac:dyDescent="0.25">
      <c r="X2" s="98"/>
      <c r="Y2" s="197"/>
      <c r="Z2" s="197"/>
      <c r="AA2" s="197"/>
    </row>
    <row r="3" spans="1:27" ht="15.75" customHeight="1" x14ac:dyDescent="0.25">
      <c r="X3" s="98"/>
      <c r="Y3" s="197"/>
      <c r="Z3" s="197"/>
      <c r="AA3" s="197"/>
    </row>
    <row r="4" spans="1:27" ht="15.75" customHeight="1" x14ac:dyDescent="0.25">
      <c r="X4" s="98"/>
      <c r="Y4" s="197"/>
      <c r="Z4" s="197"/>
      <c r="AA4" s="197"/>
    </row>
    <row r="5" spans="1:27" ht="15.75" customHeight="1" x14ac:dyDescent="0.25">
      <c r="X5" s="98"/>
      <c r="Y5" s="197"/>
      <c r="Z5" s="197"/>
      <c r="AA5" s="197"/>
    </row>
    <row r="6" spans="1:27" ht="15.75" customHeight="1" x14ac:dyDescent="0.25">
      <c r="X6" s="98"/>
      <c r="Y6" s="197"/>
      <c r="Z6" s="197"/>
      <c r="AA6" s="197"/>
    </row>
    <row r="7" spans="1:27" ht="15.75" customHeight="1" x14ac:dyDescent="0.25">
      <c r="X7" s="98"/>
      <c r="Y7" s="197"/>
      <c r="Z7" s="197"/>
      <c r="AA7" s="197"/>
    </row>
    <row r="8" spans="1:27" ht="15.75" customHeight="1" x14ac:dyDescent="0.25">
      <c r="X8" s="98"/>
      <c r="Y8" s="197"/>
      <c r="Z8" s="197"/>
      <c r="AA8" s="197"/>
    </row>
    <row r="9" spans="1:27" ht="15.75" customHeight="1" x14ac:dyDescent="0.25">
      <c r="X9" s="98"/>
      <c r="Y9" s="197"/>
      <c r="Z9" s="197"/>
      <c r="AA9" s="197"/>
    </row>
    <row r="10" spans="1:27" ht="15.75" customHeight="1" x14ac:dyDescent="0.25">
      <c r="X10" s="98"/>
      <c r="Y10" s="197"/>
      <c r="Z10" s="197"/>
      <c r="AA10" s="197"/>
    </row>
    <row r="11" spans="1:27" ht="15.75" customHeight="1" x14ac:dyDescent="0.25">
      <c r="X11" s="98"/>
      <c r="Y11" s="197"/>
      <c r="Z11" s="197"/>
      <c r="AA11" s="197"/>
    </row>
    <row r="12" spans="1:27" ht="15.75" customHeight="1" x14ac:dyDescent="0.25">
      <c r="X12" s="98"/>
      <c r="Y12" s="98"/>
      <c r="Z12" s="98"/>
      <c r="AA12" s="98"/>
    </row>
    <row r="13" spans="1:27" ht="15.75" customHeight="1" x14ac:dyDescent="0.25">
      <c r="X13" s="98"/>
      <c r="Y13" s="98"/>
      <c r="Z13" s="98"/>
      <c r="AA13" s="98"/>
    </row>
    <row r="35" spans="1:20" ht="18.75" x14ac:dyDescent="0.25">
      <c r="A35" s="101" t="s">
        <v>340</v>
      </c>
    </row>
    <row r="38" spans="1:20" hidden="1" x14ac:dyDescent="0.25">
      <c r="B38" s="91">
        <v>2000</v>
      </c>
    </row>
    <row r="39" spans="1:20" hidden="1" x14ac:dyDescent="0.25">
      <c r="B39" s="103" t="s">
        <v>173</v>
      </c>
      <c r="C39" s="103" t="s">
        <v>229</v>
      </c>
      <c r="N39" s="91">
        <v>2015</v>
      </c>
    </row>
    <row r="40" spans="1:20" hidden="1" x14ac:dyDescent="0.25">
      <c r="A40" s="91">
        <v>1</v>
      </c>
      <c r="B40" s="109" t="s">
        <v>28</v>
      </c>
      <c r="C40" s="129">
        <v>132356.31</v>
      </c>
      <c r="D40" s="112">
        <v>130000</v>
      </c>
      <c r="E40" s="94">
        <f>C40/$C$61</f>
        <v>0.31169582770482585</v>
      </c>
      <c r="H40" s="105" t="s">
        <v>15</v>
      </c>
      <c r="I40" s="130"/>
      <c r="N40" s="103" t="s">
        <v>173</v>
      </c>
      <c r="O40" s="103" t="s">
        <v>229</v>
      </c>
    </row>
    <row r="41" spans="1:20" hidden="1" x14ac:dyDescent="0.25">
      <c r="A41" s="91">
        <v>2</v>
      </c>
      <c r="B41" s="109" t="s">
        <v>97</v>
      </c>
      <c r="C41" s="131">
        <v>52958</v>
      </c>
      <c r="D41" s="112"/>
      <c r="E41" s="94">
        <f t="shared" ref="E41:E61" si="0">C41/$C$61</f>
        <v>0.12471477667813621</v>
      </c>
      <c r="H41" s="105" t="s">
        <v>54</v>
      </c>
      <c r="I41" s="131"/>
      <c r="M41" s="91">
        <v>1</v>
      </c>
      <c r="N41" s="91" t="s">
        <v>28</v>
      </c>
      <c r="O41" s="154">
        <v>59206.34</v>
      </c>
      <c r="P41" s="112">
        <v>59000</v>
      </c>
      <c r="Q41" s="94">
        <f>O41/$O$62</f>
        <v>0.23557727386460711</v>
      </c>
      <c r="T41" s="94"/>
    </row>
    <row r="42" spans="1:20" hidden="1" x14ac:dyDescent="0.25">
      <c r="A42" s="91">
        <v>3</v>
      </c>
      <c r="B42" s="109" t="s">
        <v>129</v>
      </c>
      <c r="C42" s="143">
        <v>28756.36</v>
      </c>
      <c r="D42" s="112">
        <v>29000</v>
      </c>
      <c r="E42" s="94">
        <f t="shared" si="0"/>
        <v>6.7720514662111278E-2</v>
      </c>
      <c r="H42" s="105" t="s">
        <v>56</v>
      </c>
      <c r="I42" s="129"/>
      <c r="M42" s="91">
        <v>2</v>
      </c>
      <c r="N42" s="91" t="s">
        <v>129</v>
      </c>
      <c r="O42" s="155">
        <v>20741.330000000002</v>
      </c>
      <c r="P42" s="112">
        <v>21000</v>
      </c>
      <c r="Q42" s="94">
        <f t="shared" ref="Q42:Q61" si="1">O42/$O$62</f>
        <v>8.2528086987410335E-2</v>
      </c>
      <c r="T42" s="94"/>
    </row>
    <row r="43" spans="1:20" hidden="1" x14ac:dyDescent="0.25">
      <c r="A43" s="91">
        <v>4</v>
      </c>
      <c r="B43" s="109" t="s">
        <v>172</v>
      </c>
      <c r="C43" s="142">
        <v>14010</v>
      </c>
      <c r="D43" s="112">
        <v>14000</v>
      </c>
      <c r="E43" s="94">
        <f t="shared" si="0"/>
        <v>3.299320256166563E-2</v>
      </c>
      <c r="H43" s="105" t="s">
        <v>58</v>
      </c>
      <c r="I43" s="132"/>
      <c r="M43" s="91">
        <v>3</v>
      </c>
      <c r="N43" s="91" t="s">
        <v>20</v>
      </c>
      <c r="O43" s="156">
        <v>17997.27</v>
      </c>
      <c r="P43" s="112">
        <v>18000</v>
      </c>
      <c r="Q43" s="94">
        <f t="shared" si="1"/>
        <v>7.1609692536395222E-2</v>
      </c>
      <c r="T43" s="94"/>
    </row>
    <row r="44" spans="1:20" hidden="1" x14ac:dyDescent="0.25">
      <c r="A44" s="91">
        <v>5</v>
      </c>
      <c r="B44" s="109" t="s">
        <v>20</v>
      </c>
      <c r="C44" s="132">
        <v>12857.65</v>
      </c>
      <c r="D44" s="112">
        <v>13000</v>
      </c>
      <c r="E44" s="94">
        <f t="shared" si="0"/>
        <v>3.0279446889150609E-2</v>
      </c>
      <c r="H44" s="105" t="s">
        <v>59</v>
      </c>
      <c r="I44" s="133"/>
      <c r="M44" s="91">
        <v>4</v>
      </c>
      <c r="N44" s="91" t="s">
        <v>97</v>
      </c>
      <c r="O44" s="157">
        <v>17552</v>
      </c>
      <c r="P44" s="112"/>
      <c r="Q44" s="94">
        <f t="shared" si="1"/>
        <v>6.9837998951997105E-2</v>
      </c>
      <c r="T44" s="94"/>
    </row>
    <row r="45" spans="1:20" hidden="1" x14ac:dyDescent="0.25">
      <c r="A45" s="91">
        <v>6</v>
      </c>
      <c r="B45" s="109" t="s">
        <v>32</v>
      </c>
      <c r="C45" s="134">
        <v>11632.96</v>
      </c>
      <c r="D45" s="112">
        <v>12000</v>
      </c>
      <c r="E45" s="94">
        <f t="shared" si="0"/>
        <v>2.7395332310617682E-2</v>
      </c>
      <c r="H45" s="105" t="s">
        <v>274</v>
      </c>
      <c r="I45" s="134"/>
      <c r="M45" s="91">
        <v>5</v>
      </c>
      <c r="N45" s="91" t="s">
        <v>98</v>
      </c>
      <c r="O45" s="162">
        <v>15164.86</v>
      </c>
      <c r="P45" s="112">
        <v>15000</v>
      </c>
      <c r="Q45" s="94">
        <f t="shared" si="1"/>
        <v>6.033976052798444E-2</v>
      </c>
      <c r="T45" s="94"/>
    </row>
    <row r="46" spans="1:20" hidden="1" x14ac:dyDescent="0.25">
      <c r="A46" s="91">
        <v>7</v>
      </c>
      <c r="B46" s="109" t="s">
        <v>24</v>
      </c>
      <c r="C46" s="136">
        <v>11105.28</v>
      </c>
      <c r="D46" s="112">
        <v>11000</v>
      </c>
      <c r="E46" s="94">
        <f t="shared" si="0"/>
        <v>2.6152658996717638E-2</v>
      </c>
      <c r="H46" s="105" t="s">
        <v>70</v>
      </c>
      <c r="I46" s="135"/>
      <c r="M46" s="91">
        <v>6</v>
      </c>
      <c r="N46" s="91" t="s">
        <v>31</v>
      </c>
      <c r="O46" s="159">
        <v>9555.17</v>
      </c>
      <c r="P46" s="112">
        <v>9600</v>
      </c>
      <c r="Q46" s="94">
        <f t="shared" si="1"/>
        <v>3.8019254355409877E-2</v>
      </c>
      <c r="T46" s="94"/>
    </row>
    <row r="47" spans="1:20" hidden="1" x14ac:dyDescent="0.25">
      <c r="A47" s="91">
        <v>8</v>
      </c>
      <c r="B47" s="109" t="s">
        <v>23</v>
      </c>
      <c r="C47" s="140">
        <v>8340.18</v>
      </c>
      <c r="D47" s="112">
        <v>8300</v>
      </c>
      <c r="E47" s="94">
        <f t="shared" si="0"/>
        <v>1.9640917069289967E-2</v>
      </c>
      <c r="H47" s="105" t="s">
        <v>19</v>
      </c>
      <c r="I47" s="136"/>
      <c r="M47" s="91">
        <v>7</v>
      </c>
      <c r="N47" s="91" t="s">
        <v>24</v>
      </c>
      <c r="O47" s="161">
        <v>9364.41</v>
      </c>
      <c r="P47" s="112">
        <v>9400</v>
      </c>
      <c r="Q47" s="94">
        <f t="shared" si="1"/>
        <v>3.7260235629334046E-2</v>
      </c>
      <c r="T47" s="94"/>
    </row>
    <row r="48" spans="1:20" hidden="1" x14ac:dyDescent="0.25">
      <c r="A48" s="91">
        <v>9</v>
      </c>
      <c r="B48" s="109" t="s">
        <v>79</v>
      </c>
      <c r="C48" s="135">
        <v>8334.74</v>
      </c>
      <c r="D48" s="112">
        <v>8300</v>
      </c>
      <c r="E48" s="94">
        <f t="shared" si="0"/>
        <v>1.9628106004198214E-2</v>
      </c>
      <c r="H48" s="105" t="s">
        <v>87</v>
      </c>
      <c r="I48" s="137"/>
      <c r="M48" s="91">
        <v>8</v>
      </c>
      <c r="N48" s="91" t="s">
        <v>51</v>
      </c>
      <c r="O48" s="173">
        <v>7567.72</v>
      </c>
      <c r="P48" s="112">
        <v>7600</v>
      </c>
      <c r="Q48" s="94">
        <f t="shared" si="1"/>
        <v>3.0111350354888763E-2</v>
      </c>
      <c r="T48" s="94"/>
    </row>
    <row r="49" spans="1:20" hidden="1" x14ac:dyDescent="0.25">
      <c r="A49" s="91">
        <v>10</v>
      </c>
      <c r="B49" s="109" t="s">
        <v>123</v>
      </c>
      <c r="C49" s="153">
        <v>8245.76</v>
      </c>
      <c r="D49" s="112">
        <v>8200</v>
      </c>
      <c r="E49" s="94">
        <f t="shared" si="0"/>
        <v>1.9418560310840827E-2</v>
      </c>
      <c r="H49" s="105" t="s">
        <v>93</v>
      </c>
      <c r="I49" s="130"/>
      <c r="M49" s="91">
        <v>9</v>
      </c>
      <c r="N49" s="91" t="s">
        <v>166</v>
      </c>
      <c r="O49" s="156">
        <v>7532.28</v>
      </c>
      <c r="P49" s="112"/>
      <c r="Q49" s="94">
        <f t="shared" si="1"/>
        <v>2.997033743995834E-2</v>
      </c>
      <c r="T49" s="94"/>
    </row>
    <row r="50" spans="1:20" hidden="1" x14ac:dyDescent="0.25">
      <c r="A50" s="91">
        <v>11</v>
      </c>
      <c r="B50" s="109" t="s">
        <v>51</v>
      </c>
      <c r="C50" s="133">
        <v>7865.79</v>
      </c>
      <c r="D50" s="112">
        <v>7900</v>
      </c>
      <c r="E50" s="94">
        <f t="shared" si="0"/>
        <v>1.852374038383468E-2</v>
      </c>
      <c r="H50" s="105" t="s">
        <v>97</v>
      </c>
      <c r="I50" s="131"/>
      <c r="M50" s="91">
        <v>10</v>
      </c>
      <c r="N50" s="91" t="s">
        <v>79</v>
      </c>
      <c r="O50" s="162">
        <v>6756.9</v>
      </c>
      <c r="P50" s="112">
        <v>6800</v>
      </c>
      <c r="Q50" s="94">
        <f t="shared" si="1"/>
        <v>2.6885162666291547E-2</v>
      </c>
      <c r="T50" s="94"/>
    </row>
    <row r="51" spans="1:20" hidden="1" x14ac:dyDescent="0.25">
      <c r="A51" s="91">
        <v>12</v>
      </c>
      <c r="B51" s="109" t="s">
        <v>166</v>
      </c>
      <c r="C51" s="132">
        <v>7536.44</v>
      </c>
      <c r="D51" s="112"/>
      <c r="E51" s="94">
        <f t="shared" si="0"/>
        <v>1.7748129301487458E-2</v>
      </c>
      <c r="H51" s="105" t="s">
        <v>98</v>
      </c>
      <c r="I51" s="129"/>
      <c r="M51" s="91">
        <v>11</v>
      </c>
      <c r="N51" s="91" t="s">
        <v>172</v>
      </c>
      <c r="O51" s="160">
        <v>6401.04</v>
      </c>
      <c r="P51" s="112">
        <v>6400</v>
      </c>
      <c r="Q51" s="94">
        <f t="shared" si="1"/>
        <v>2.5469224294193914E-2</v>
      </c>
      <c r="T51" s="94"/>
    </row>
    <row r="52" spans="1:20" hidden="1" x14ac:dyDescent="0.25">
      <c r="A52" s="91">
        <v>13</v>
      </c>
      <c r="B52" s="109" t="s">
        <v>157</v>
      </c>
      <c r="C52" s="137">
        <v>7166.31</v>
      </c>
      <c r="D52" s="112">
        <v>7200</v>
      </c>
      <c r="E52" s="94">
        <f t="shared" si="0"/>
        <v>1.6876482330456105E-2</v>
      </c>
      <c r="H52" s="105" t="s">
        <v>20</v>
      </c>
      <c r="I52" s="132"/>
      <c r="M52" s="91">
        <v>12</v>
      </c>
      <c r="N52" s="91" t="s">
        <v>32</v>
      </c>
      <c r="O52" s="158">
        <v>5458.23</v>
      </c>
      <c r="P52" s="112">
        <v>5500</v>
      </c>
      <c r="Q52" s="94">
        <f t="shared" si="1"/>
        <v>2.1717858991554189E-2</v>
      </c>
      <c r="T52" s="94"/>
    </row>
    <row r="53" spans="1:20" hidden="1" x14ac:dyDescent="0.25">
      <c r="A53" s="91">
        <v>14</v>
      </c>
      <c r="B53" s="109" t="s">
        <v>19</v>
      </c>
      <c r="C53" s="136">
        <v>6602.92</v>
      </c>
      <c r="D53" s="112"/>
      <c r="E53" s="94">
        <f t="shared" si="0"/>
        <v>1.5549712852139415E-2</v>
      </c>
      <c r="H53" s="105" t="s">
        <v>21</v>
      </c>
      <c r="I53" s="139"/>
      <c r="M53" s="91">
        <v>13</v>
      </c>
      <c r="N53" s="91" t="s">
        <v>56</v>
      </c>
      <c r="O53" s="154">
        <v>4094.33</v>
      </c>
      <c r="P53" s="112">
        <v>4100</v>
      </c>
      <c r="Q53" s="94">
        <f t="shared" si="1"/>
        <v>1.6291010383382539E-2</v>
      </c>
      <c r="T53" s="94"/>
    </row>
    <row r="54" spans="1:20" hidden="1" x14ac:dyDescent="0.25">
      <c r="A54" s="91">
        <v>15</v>
      </c>
      <c r="B54" s="109" t="s">
        <v>31</v>
      </c>
      <c r="C54" s="147">
        <v>5849.69</v>
      </c>
      <c r="D54" s="112">
        <v>5800</v>
      </c>
      <c r="E54" s="94">
        <f t="shared" si="0"/>
        <v>1.3775874881723753E-2</v>
      </c>
      <c r="H54" s="105" t="s">
        <v>23</v>
      </c>
      <c r="I54" s="140"/>
      <c r="M54" s="91">
        <v>14</v>
      </c>
      <c r="N54" s="91" t="s">
        <v>143</v>
      </c>
      <c r="O54" s="178">
        <v>3770.12</v>
      </c>
      <c r="P54" s="112"/>
      <c r="Q54" s="94">
        <f t="shared" si="1"/>
        <v>1.5001004820470792E-2</v>
      </c>
      <c r="T54" s="94"/>
    </row>
    <row r="55" spans="1:20" hidden="1" x14ac:dyDescent="0.25">
      <c r="A55" s="91">
        <v>16</v>
      </c>
      <c r="B55" s="109" t="s">
        <v>170</v>
      </c>
      <c r="C55" s="142">
        <v>5397.7</v>
      </c>
      <c r="D55" s="112">
        <v>5400</v>
      </c>
      <c r="E55" s="94">
        <f t="shared" si="0"/>
        <v>1.2711449640763922E-2</v>
      </c>
      <c r="H55" s="105" t="s">
        <v>115</v>
      </c>
      <c r="I55" s="135"/>
      <c r="M55" s="91">
        <v>15</v>
      </c>
      <c r="N55" s="91" t="s">
        <v>23</v>
      </c>
      <c r="O55" s="163">
        <v>3021.7</v>
      </c>
      <c r="P55" s="112">
        <v>3000</v>
      </c>
      <c r="Q55" s="94">
        <f t="shared" si="1"/>
        <v>1.2023101722495991E-2</v>
      </c>
      <c r="T55" s="94"/>
    </row>
    <row r="56" spans="1:20" hidden="1" x14ac:dyDescent="0.25">
      <c r="A56" s="91">
        <v>17</v>
      </c>
      <c r="B56" s="109" t="s">
        <v>56</v>
      </c>
      <c r="C56" s="129">
        <v>5194.75</v>
      </c>
      <c r="D56" s="112">
        <v>5200</v>
      </c>
      <c r="E56" s="94">
        <f t="shared" si="0"/>
        <v>1.2233507423783905E-2</v>
      </c>
      <c r="H56" s="105" t="s">
        <v>24</v>
      </c>
      <c r="I56" s="136"/>
      <c r="M56" s="91">
        <v>16</v>
      </c>
      <c r="N56" s="91" t="s">
        <v>19</v>
      </c>
      <c r="O56" s="161">
        <v>2849.19</v>
      </c>
      <c r="P56" s="112"/>
      <c r="Q56" s="94">
        <f t="shared" si="1"/>
        <v>1.1336698281337775E-2</v>
      </c>
      <c r="T56" s="94"/>
    </row>
    <row r="57" spans="1:20" hidden="1" x14ac:dyDescent="0.25">
      <c r="A57" s="91">
        <v>18</v>
      </c>
      <c r="B57" s="109" t="s">
        <v>164</v>
      </c>
      <c r="C57" s="144">
        <v>4900.41</v>
      </c>
      <c r="D57" s="112">
        <v>4900</v>
      </c>
      <c r="E57" s="94">
        <f t="shared" si="0"/>
        <v>1.1540344023212837E-2</v>
      </c>
      <c r="H57" s="105" t="s">
        <v>129</v>
      </c>
      <c r="I57" s="143"/>
      <c r="M57" s="91">
        <v>17</v>
      </c>
      <c r="N57" s="91" t="s">
        <v>15</v>
      </c>
      <c r="O57" s="164">
        <v>2482.12</v>
      </c>
      <c r="P57" s="112">
        <v>2500</v>
      </c>
      <c r="Q57" s="94">
        <f t="shared" si="1"/>
        <v>9.876156219161979E-3</v>
      </c>
      <c r="T57" s="94"/>
    </row>
    <row r="58" spans="1:20" hidden="1" x14ac:dyDescent="0.25">
      <c r="A58" s="91">
        <v>19</v>
      </c>
      <c r="B58" s="109" t="s">
        <v>16</v>
      </c>
      <c r="C58" s="152">
        <v>4807.84</v>
      </c>
      <c r="D58" s="112">
        <v>4800</v>
      </c>
      <c r="E58" s="94">
        <f t="shared" si="0"/>
        <v>1.1322343968884973E-2</v>
      </c>
      <c r="H58" s="105" t="s">
        <v>241</v>
      </c>
      <c r="I58" s="144"/>
      <c r="M58" s="91">
        <v>18</v>
      </c>
      <c r="N58" s="91" t="s">
        <v>123</v>
      </c>
      <c r="O58" s="177">
        <v>2479.27</v>
      </c>
      <c r="P58" s="112">
        <v>2500</v>
      </c>
      <c r="Q58" s="94">
        <f t="shared" si="1"/>
        <v>9.8648162979556673E-3</v>
      </c>
      <c r="T58" s="94"/>
    </row>
    <row r="59" spans="1:20" hidden="1" x14ac:dyDescent="0.25">
      <c r="A59" s="91">
        <v>20</v>
      </c>
      <c r="B59" s="109" t="s">
        <v>70</v>
      </c>
      <c r="C59" s="135">
        <v>4740.53</v>
      </c>
      <c r="D59" s="112">
        <v>4700</v>
      </c>
      <c r="E59" s="94">
        <f t="shared" si="0"/>
        <v>1.1163830588126535E-2</v>
      </c>
      <c r="H59" s="105" t="s">
        <v>26</v>
      </c>
      <c r="I59" s="131"/>
      <c r="M59" s="91">
        <v>19</v>
      </c>
      <c r="N59" s="91" t="s">
        <v>170</v>
      </c>
      <c r="O59" s="160">
        <v>2453.61</v>
      </c>
      <c r="P59" s="112">
        <v>2500</v>
      </c>
      <c r="Q59" s="94">
        <f t="shared" si="1"/>
        <v>9.7627172179016435E-3</v>
      </c>
      <c r="T59" s="94"/>
    </row>
    <row r="60" spans="1:20" hidden="1" x14ac:dyDescent="0.25">
      <c r="B60" s="109" t="s">
        <v>201</v>
      </c>
      <c r="C60" s="144">
        <f>SUM(C63:C204)</f>
        <v>75973.301700000011</v>
      </c>
      <c r="D60" s="112">
        <f t="shared" ref="D60:D61" si="2">(IF(ISNUMBER(C60),(IF(C60&lt;100,"&lt;100",IF(C60&lt;200,"&lt;200",IF(C60&lt;500,"&lt;500",IF(C60&lt;1000,"&lt;1,000",IF(C60&lt;10000,(ROUND(C60,-2)),IF(C60&lt;100000,(ROUND(C60,-3)),IF(C60&lt;1000000,(ROUND(C60,-4)),IF(C60&gt;=1000000,(ROUND(C60,-5))))))))))),"-"))</f>
        <v>76000</v>
      </c>
      <c r="E60" s="94">
        <f t="shared" si="0"/>
        <v>0.17891524141803256</v>
      </c>
      <c r="H60" s="105" t="s">
        <v>28</v>
      </c>
      <c r="I60" s="129"/>
      <c r="M60" s="91">
        <v>20</v>
      </c>
      <c r="N60" s="91" t="s">
        <v>274</v>
      </c>
      <c r="O60" s="158">
        <v>2022.78</v>
      </c>
      <c r="P60" s="112">
        <v>2000</v>
      </c>
      <c r="Q60" s="94">
        <f t="shared" si="1"/>
        <v>8.0484792342821743E-3</v>
      </c>
      <c r="T60" s="94"/>
    </row>
    <row r="61" spans="1:20" hidden="1" x14ac:dyDescent="0.25">
      <c r="B61" s="109" t="s">
        <v>11</v>
      </c>
      <c r="C61" s="91">
        <v>424632.92170000001</v>
      </c>
      <c r="D61" s="112">
        <f t="shared" si="2"/>
        <v>420000</v>
      </c>
      <c r="E61" s="94">
        <f t="shared" si="0"/>
        <v>1</v>
      </c>
      <c r="H61" s="105" t="s">
        <v>29</v>
      </c>
      <c r="I61" s="132"/>
      <c r="N61" s="91" t="s">
        <v>201</v>
      </c>
      <c r="O61" s="166">
        <f>SUM(O64:O203)</f>
        <v>44853.827599999997</v>
      </c>
      <c r="P61" s="112">
        <f t="shared" ref="P61:P62" si="3">(IF(ISNUMBER(O61),(IF(O61&lt;100,"&lt;100",IF(O61&lt;200,"&lt;200",IF(O61&lt;500,"&lt;500",IF(O61&lt;1000,"&lt;1,000",IF(O61&lt;10000,(ROUND(O61,-2)),IF(O61&lt;100000,(ROUND(O61,-3)),IF(O61&lt;1000000,(ROUND(O61,-4)),IF(O61&gt;=1000000,(ROUND(O61,-5))))))))))),"-"))</f>
        <v>45000</v>
      </c>
      <c r="Q61" s="94">
        <f t="shared" si="1"/>
        <v>0.17846977922298649</v>
      </c>
      <c r="T61" s="94"/>
    </row>
    <row r="62" spans="1:20" hidden="1" x14ac:dyDescent="0.25">
      <c r="C62" s="145"/>
      <c r="H62" s="105" t="s">
        <v>31</v>
      </c>
      <c r="I62" s="138"/>
      <c r="N62" s="91" t="s">
        <v>11</v>
      </c>
      <c r="O62" s="124">
        <v>251324.4976</v>
      </c>
      <c r="P62" s="112">
        <f t="shared" si="3"/>
        <v>250000</v>
      </c>
      <c r="Q62" s="94">
        <f>O62/$O$62</f>
        <v>1</v>
      </c>
      <c r="T62" s="94"/>
    </row>
    <row r="63" spans="1:20" hidden="1" x14ac:dyDescent="0.25">
      <c r="B63" s="109" t="s">
        <v>274</v>
      </c>
      <c r="C63" s="134">
        <v>4506.3900000000003</v>
      </c>
      <c r="H63" s="105" t="s">
        <v>32</v>
      </c>
      <c r="I63" s="134"/>
      <c r="O63" s="176"/>
      <c r="P63" s="124"/>
      <c r="T63" s="94"/>
    </row>
    <row r="64" spans="1:20" hidden="1" x14ac:dyDescent="0.25">
      <c r="B64" s="109" t="s">
        <v>21</v>
      </c>
      <c r="C64" s="146">
        <v>3270.63</v>
      </c>
      <c r="H64" s="105" t="s">
        <v>79</v>
      </c>
      <c r="I64" s="135"/>
      <c r="N64" s="91" t="s">
        <v>119</v>
      </c>
      <c r="O64" s="91">
        <v>2010.98</v>
      </c>
    </row>
    <row r="65" spans="2:15" hidden="1" x14ac:dyDescent="0.25">
      <c r="B65" s="109" t="s">
        <v>93</v>
      </c>
      <c r="C65" s="130">
        <v>3102.55</v>
      </c>
      <c r="H65" s="105" t="s">
        <v>172</v>
      </c>
      <c r="I65" s="142"/>
      <c r="N65" s="91" t="s">
        <v>21</v>
      </c>
      <c r="O65" s="146">
        <v>1969.19</v>
      </c>
    </row>
    <row r="66" spans="2:15" hidden="1" x14ac:dyDescent="0.25">
      <c r="B66" s="109" t="s">
        <v>98</v>
      </c>
      <c r="C66" s="129">
        <v>2966.55</v>
      </c>
      <c r="N66" s="91" t="s">
        <v>30</v>
      </c>
      <c r="O66" s="91">
        <v>1908.86</v>
      </c>
    </row>
    <row r="67" spans="2:15" hidden="1" x14ac:dyDescent="0.25">
      <c r="B67" s="109" t="s">
        <v>30</v>
      </c>
      <c r="C67" s="91">
        <v>2876.83</v>
      </c>
      <c r="N67" s="91" t="s">
        <v>61</v>
      </c>
      <c r="O67" s="91">
        <v>1783.49</v>
      </c>
    </row>
    <row r="68" spans="2:15" hidden="1" x14ac:dyDescent="0.25">
      <c r="B68" s="109" t="s">
        <v>55</v>
      </c>
      <c r="C68" s="91">
        <v>2671.24</v>
      </c>
      <c r="N68" s="91" t="s">
        <v>62</v>
      </c>
      <c r="O68" s="91">
        <v>1729.13</v>
      </c>
    </row>
    <row r="69" spans="2:15" hidden="1" x14ac:dyDescent="0.25">
      <c r="B69" s="109" t="s">
        <v>61</v>
      </c>
      <c r="C69" s="91">
        <v>2531.5300000000002</v>
      </c>
      <c r="N69" s="91" t="s">
        <v>16</v>
      </c>
      <c r="O69" s="91">
        <v>1573.08</v>
      </c>
    </row>
    <row r="70" spans="2:15" hidden="1" x14ac:dyDescent="0.25">
      <c r="B70" s="109" t="s">
        <v>87</v>
      </c>
      <c r="C70" s="137">
        <v>2523.37</v>
      </c>
      <c r="N70" s="91" t="s">
        <v>22</v>
      </c>
      <c r="O70" s="91">
        <v>1428.82</v>
      </c>
    </row>
    <row r="71" spans="2:15" hidden="1" x14ac:dyDescent="0.25">
      <c r="B71" s="109" t="s">
        <v>73</v>
      </c>
      <c r="C71" s="91">
        <v>2195.66</v>
      </c>
      <c r="N71" s="91" t="s">
        <v>29</v>
      </c>
      <c r="O71" s="132">
        <v>1385.89</v>
      </c>
    </row>
    <row r="72" spans="2:15" hidden="1" x14ac:dyDescent="0.25">
      <c r="B72" s="109" t="s">
        <v>25</v>
      </c>
      <c r="C72" s="91">
        <v>1987.48</v>
      </c>
      <c r="N72" s="91" t="s">
        <v>157</v>
      </c>
      <c r="O72" s="91">
        <v>1321.66</v>
      </c>
    </row>
    <row r="73" spans="2:15" hidden="1" x14ac:dyDescent="0.25">
      <c r="B73" s="109" t="s">
        <v>59</v>
      </c>
      <c r="C73" s="133">
        <v>1962.47</v>
      </c>
      <c r="N73" s="91" t="s">
        <v>70</v>
      </c>
      <c r="O73" s="135">
        <v>1236.42</v>
      </c>
    </row>
    <row r="74" spans="2:15" hidden="1" x14ac:dyDescent="0.25">
      <c r="B74" s="109" t="s">
        <v>15</v>
      </c>
      <c r="C74" s="130">
        <v>1890.29</v>
      </c>
      <c r="N74" s="91" t="s">
        <v>152</v>
      </c>
      <c r="O74" s="91">
        <v>1206.57</v>
      </c>
    </row>
    <row r="75" spans="2:15" hidden="1" x14ac:dyDescent="0.25">
      <c r="B75" s="109" t="s">
        <v>119</v>
      </c>
      <c r="C75" s="91">
        <v>1826.87</v>
      </c>
      <c r="N75" s="91" t="s">
        <v>137</v>
      </c>
      <c r="O75" s="91">
        <v>1191.01</v>
      </c>
    </row>
    <row r="76" spans="2:15" hidden="1" x14ac:dyDescent="0.25">
      <c r="B76" s="109" t="s">
        <v>128</v>
      </c>
      <c r="C76" s="91">
        <v>1797.85</v>
      </c>
      <c r="N76" s="91" t="s">
        <v>164</v>
      </c>
      <c r="O76" s="91">
        <v>1075.3800000000001</v>
      </c>
    </row>
    <row r="77" spans="2:15" hidden="1" x14ac:dyDescent="0.25">
      <c r="B77" s="109" t="s">
        <v>144</v>
      </c>
      <c r="C77" s="91">
        <v>1681.08</v>
      </c>
      <c r="N77" s="91" t="s">
        <v>169</v>
      </c>
      <c r="O77" s="91">
        <v>1033.5</v>
      </c>
    </row>
    <row r="78" spans="2:15" hidden="1" x14ac:dyDescent="0.25">
      <c r="B78" s="109" t="s">
        <v>160</v>
      </c>
      <c r="C78" s="91">
        <v>1626.63</v>
      </c>
      <c r="N78" s="91" t="s">
        <v>87</v>
      </c>
      <c r="O78" s="137">
        <v>957.99</v>
      </c>
    </row>
    <row r="79" spans="2:15" hidden="1" x14ac:dyDescent="0.25">
      <c r="B79" s="109" t="s">
        <v>26</v>
      </c>
      <c r="C79" s="131">
        <v>1610.66</v>
      </c>
      <c r="N79" s="91" t="s">
        <v>82</v>
      </c>
      <c r="O79" s="91">
        <v>949.89</v>
      </c>
    </row>
    <row r="80" spans="2:15" hidden="1" x14ac:dyDescent="0.25">
      <c r="B80" s="109" t="s">
        <v>143</v>
      </c>
      <c r="C80" s="91">
        <v>1532.15</v>
      </c>
      <c r="N80" s="91" t="s">
        <v>115</v>
      </c>
      <c r="O80" s="135">
        <v>905.87</v>
      </c>
    </row>
    <row r="81" spans="2:15" hidden="1" x14ac:dyDescent="0.25">
      <c r="B81" s="109" t="s">
        <v>62</v>
      </c>
      <c r="C81" s="91">
        <v>1499.5</v>
      </c>
      <c r="N81" s="91" t="s">
        <v>132</v>
      </c>
      <c r="O81" s="91">
        <v>903.09</v>
      </c>
    </row>
    <row r="82" spans="2:15" hidden="1" x14ac:dyDescent="0.25">
      <c r="B82" s="109" t="s">
        <v>22</v>
      </c>
      <c r="C82" s="91">
        <v>1489.98</v>
      </c>
      <c r="N82" s="91" t="s">
        <v>36</v>
      </c>
      <c r="O82" s="91">
        <v>881.94</v>
      </c>
    </row>
    <row r="83" spans="2:15" hidden="1" x14ac:dyDescent="0.25">
      <c r="B83" s="109" t="s">
        <v>169</v>
      </c>
      <c r="C83" s="91">
        <v>1440.69</v>
      </c>
      <c r="N83" s="91" t="s">
        <v>89</v>
      </c>
      <c r="O83" s="91">
        <v>820.35</v>
      </c>
    </row>
    <row r="84" spans="2:15" hidden="1" x14ac:dyDescent="0.25">
      <c r="B84" s="109" t="s">
        <v>58</v>
      </c>
      <c r="C84" s="132">
        <v>1390.8</v>
      </c>
      <c r="N84" s="91" t="s">
        <v>25</v>
      </c>
      <c r="O84" s="91">
        <v>772.6</v>
      </c>
    </row>
    <row r="85" spans="2:15" hidden="1" x14ac:dyDescent="0.25">
      <c r="B85" s="109" t="s">
        <v>29</v>
      </c>
      <c r="C85" s="132">
        <v>1346.42</v>
      </c>
      <c r="N85" s="91" t="s">
        <v>90</v>
      </c>
      <c r="O85" s="91">
        <v>756.32</v>
      </c>
    </row>
    <row r="86" spans="2:15" hidden="1" x14ac:dyDescent="0.25">
      <c r="B86" s="109" t="s">
        <v>17</v>
      </c>
      <c r="C86" s="91">
        <v>1280.8599999999999</v>
      </c>
      <c r="N86" s="91" t="s">
        <v>59</v>
      </c>
      <c r="O86" s="133">
        <v>730.26</v>
      </c>
    </row>
    <row r="87" spans="2:15" hidden="1" x14ac:dyDescent="0.25">
      <c r="B87" s="109" t="s">
        <v>82</v>
      </c>
      <c r="C87" s="91">
        <v>1116.29</v>
      </c>
      <c r="N87" s="91" t="s">
        <v>26</v>
      </c>
      <c r="O87" s="131">
        <v>636.79999999999995</v>
      </c>
    </row>
    <row r="88" spans="2:15" hidden="1" x14ac:dyDescent="0.25">
      <c r="B88" s="109" t="s">
        <v>36</v>
      </c>
      <c r="C88" s="91">
        <v>1069.4100000000001</v>
      </c>
      <c r="N88" s="91" t="s">
        <v>58</v>
      </c>
      <c r="O88" s="132">
        <v>599.76</v>
      </c>
    </row>
    <row r="89" spans="2:15" hidden="1" x14ac:dyDescent="0.25">
      <c r="B89" s="109" t="s">
        <v>102</v>
      </c>
      <c r="C89" s="91">
        <v>1031.4100000000001</v>
      </c>
      <c r="N89" s="91" t="s">
        <v>102</v>
      </c>
      <c r="O89" s="91">
        <v>566.39</v>
      </c>
    </row>
    <row r="90" spans="2:15" hidden="1" x14ac:dyDescent="0.25">
      <c r="B90" s="109" t="s">
        <v>136</v>
      </c>
      <c r="C90" s="91">
        <v>999.99</v>
      </c>
      <c r="N90" s="91" t="s">
        <v>163</v>
      </c>
      <c r="O90" s="91">
        <v>526.11</v>
      </c>
    </row>
    <row r="91" spans="2:15" hidden="1" x14ac:dyDescent="0.25">
      <c r="B91" s="109" t="s">
        <v>165</v>
      </c>
      <c r="C91" s="91">
        <v>976.96</v>
      </c>
      <c r="N91" s="91" t="s">
        <v>136</v>
      </c>
      <c r="O91" s="91">
        <v>512.30999999999995</v>
      </c>
    </row>
    <row r="92" spans="2:15" hidden="1" x14ac:dyDescent="0.25">
      <c r="B92" s="109" t="s">
        <v>89</v>
      </c>
      <c r="C92" s="91">
        <v>962.79</v>
      </c>
      <c r="N92" s="91" t="s">
        <v>128</v>
      </c>
      <c r="O92" s="91">
        <v>471.8</v>
      </c>
    </row>
    <row r="93" spans="2:15" hidden="1" x14ac:dyDescent="0.25">
      <c r="B93" s="109" t="s">
        <v>146</v>
      </c>
      <c r="C93" s="91">
        <v>926.6</v>
      </c>
      <c r="N93" s="91" t="s">
        <v>86</v>
      </c>
      <c r="O93" s="91">
        <v>468.61</v>
      </c>
    </row>
    <row r="94" spans="2:15" hidden="1" x14ac:dyDescent="0.25">
      <c r="B94" s="109" t="s">
        <v>113</v>
      </c>
      <c r="C94" s="91">
        <v>753.17</v>
      </c>
      <c r="N94" s="91" t="s">
        <v>63</v>
      </c>
      <c r="O94" s="91">
        <v>459.38</v>
      </c>
    </row>
    <row r="95" spans="2:15" hidden="1" x14ac:dyDescent="0.25">
      <c r="B95" s="109" t="s">
        <v>90</v>
      </c>
      <c r="C95" s="91">
        <v>748.8</v>
      </c>
      <c r="N95" s="91" t="s">
        <v>165</v>
      </c>
      <c r="O95" s="91">
        <v>439.18</v>
      </c>
    </row>
    <row r="96" spans="2:15" hidden="1" x14ac:dyDescent="0.25">
      <c r="B96" s="109" t="s">
        <v>110</v>
      </c>
      <c r="C96" s="91">
        <v>671.11</v>
      </c>
      <c r="N96" s="91" t="s">
        <v>146</v>
      </c>
      <c r="O96" s="91">
        <v>426.95</v>
      </c>
    </row>
    <row r="97" spans="2:15" hidden="1" x14ac:dyDescent="0.25">
      <c r="B97" s="109" t="s">
        <v>115</v>
      </c>
      <c r="C97" s="135">
        <v>664.23</v>
      </c>
      <c r="N97" s="91" t="s">
        <v>54</v>
      </c>
      <c r="O97" s="131">
        <v>420.19</v>
      </c>
    </row>
    <row r="98" spans="2:15" hidden="1" x14ac:dyDescent="0.25">
      <c r="B98" s="109" t="s">
        <v>47</v>
      </c>
      <c r="C98" s="91">
        <v>652.1</v>
      </c>
      <c r="N98" s="91" t="s">
        <v>160</v>
      </c>
      <c r="O98" s="91">
        <v>408.65</v>
      </c>
    </row>
    <row r="99" spans="2:15" hidden="1" x14ac:dyDescent="0.25">
      <c r="B99" s="109" t="s">
        <v>152</v>
      </c>
      <c r="C99" s="91">
        <v>630.9</v>
      </c>
      <c r="N99" s="91" t="s">
        <v>73</v>
      </c>
      <c r="O99" s="91">
        <v>404.21</v>
      </c>
    </row>
    <row r="100" spans="2:15" hidden="1" x14ac:dyDescent="0.25">
      <c r="B100" s="109" t="s">
        <v>103</v>
      </c>
      <c r="C100" s="91">
        <v>561.96</v>
      </c>
      <c r="N100" s="91" t="s">
        <v>47</v>
      </c>
      <c r="O100" s="91">
        <v>379.21</v>
      </c>
    </row>
    <row r="101" spans="2:15" hidden="1" x14ac:dyDescent="0.25">
      <c r="B101" s="109" t="s">
        <v>83</v>
      </c>
      <c r="C101" s="91">
        <v>525.58000000000004</v>
      </c>
      <c r="N101" s="91" t="s">
        <v>150</v>
      </c>
      <c r="O101" s="91">
        <v>333.88</v>
      </c>
    </row>
    <row r="102" spans="2:15" hidden="1" x14ac:dyDescent="0.25">
      <c r="B102" s="109" t="s">
        <v>63</v>
      </c>
      <c r="C102" s="91">
        <v>512.83000000000004</v>
      </c>
      <c r="N102" s="91" t="s">
        <v>57</v>
      </c>
      <c r="O102" s="91">
        <v>329.48</v>
      </c>
    </row>
    <row r="103" spans="2:15" hidden="1" x14ac:dyDescent="0.25">
      <c r="B103" s="109" t="s">
        <v>86</v>
      </c>
      <c r="C103" s="91">
        <v>486.79</v>
      </c>
      <c r="N103" s="91" t="s">
        <v>103</v>
      </c>
      <c r="O103" s="91">
        <v>318.89</v>
      </c>
    </row>
    <row r="104" spans="2:15" hidden="1" x14ac:dyDescent="0.25">
      <c r="B104" s="109" t="s">
        <v>122</v>
      </c>
      <c r="C104" s="91">
        <v>485.72</v>
      </c>
      <c r="N104" s="91" t="s">
        <v>113</v>
      </c>
      <c r="O104" s="91">
        <v>279.10000000000002</v>
      </c>
    </row>
    <row r="105" spans="2:15" hidden="1" x14ac:dyDescent="0.25">
      <c r="B105" s="109" t="s">
        <v>54</v>
      </c>
      <c r="C105" s="131">
        <v>465.05</v>
      </c>
      <c r="N105" s="91" t="s">
        <v>49</v>
      </c>
      <c r="O105" s="91">
        <v>274.97000000000003</v>
      </c>
    </row>
    <row r="106" spans="2:15" hidden="1" x14ac:dyDescent="0.25">
      <c r="B106" s="109" t="s">
        <v>124</v>
      </c>
      <c r="C106" s="91">
        <v>463.76</v>
      </c>
      <c r="N106" s="91" t="s">
        <v>75</v>
      </c>
      <c r="O106" s="91">
        <v>261.52</v>
      </c>
    </row>
    <row r="107" spans="2:15" hidden="1" x14ac:dyDescent="0.25">
      <c r="B107" s="109" t="s">
        <v>168</v>
      </c>
      <c r="C107" s="91">
        <v>451.46</v>
      </c>
      <c r="N107" s="91" t="s">
        <v>27</v>
      </c>
      <c r="O107" s="91">
        <v>258.13</v>
      </c>
    </row>
    <row r="108" spans="2:15" hidden="1" x14ac:dyDescent="0.25">
      <c r="B108" s="109" t="s">
        <v>74</v>
      </c>
      <c r="C108" s="91">
        <v>445.38</v>
      </c>
      <c r="N108" s="91" t="s">
        <v>144</v>
      </c>
      <c r="O108" s="91">
        <v>254.87</v>
      </c>
    </row>
    <row r="109" spans="2:15" hidden="1" x14ac:dyDescent="0.25">
      <c r="B109" s="109" t="s">
        <v>76</v>
      </c>
      <c r="C109" s="91">
        <v>428.32</v>
      </c>
      <c r="N109" s="91" t="s">
        <v>60</v>
      </c>
      <c r="O109" s="91">
        <v>242.54</v>
      </c>
    </row>
    <row r="110" spans="2:15" hidden="1" x14ac:dyDescent="0.25">
      <c r="B110" s="109" t="s">
        <v>99</v>
      </c>
      <c r="C110" s="91">
        <v>401.4</v>
      </c>
      <c r="N110" s="91" t="s">
        <v>74</v>
      </c>
      <c r="O110" s="91">
        <v>240.97</v>
      </c>
    </row>
    <row r="111" spans="2:15" hidden="1" x14ac:dyDescent="0.25">
      <c r="B111" s="109" t="s">
        <v>134</v>
      </c>
      <c r="C111" s="91">
        <v>372.65</v>
      </c>
      <c r="N111" s="91" t="s">
        <v>171</v>
      </c>
      <c r="O111" s="91">
        <v>230</v>
      </c>
    </row>
    <row r="112" spans="2:15" hidden="1" x14ac:dyDescent="0.25">
      <c r="B112" s="109" t="s">
        <v>117</v>
      </c>
      <c r="C112" s="91">
        <v>368.94</v>
      </c>
      <c r="N112" s="91" t="s">
        <v>110</v>
      </c>
      <c r="O112" s="91">
        <v>228.98</v>
      </c>
    </row>
    <row r="113" spans="2:15" hidden="1" x14ac:dyDescent="0.25">
      <c r="B113" s="109" t="s">
        <v>150</v>
      </c>
      <c r="C113" s="91">
        <v>359.61</v>
      </c>
      <c r="N113" s="91" t="s">
        <v>99</v>
      </c>
      <c r="O113" s="91">
        <v>218.03</v>
      </c>
    </row>
    <row r="114" spans="2:15" hidden="1" x14ac:dyDescent="0.25">
      <c r="B114" s="109" t="s">
        <v>57</v>
      </c>
      <c r="C114" s="91">
        <v>352.56</v>
      </c>
      <c r="N114" s="91" t="s">
        <v>135</v>
      </c>
      <c r="O114" s="91">
        <v>214.77</v>
      </c>
    </row>
    <row r="115" spans="2:15" hidden="1" x14ac:dyDescent="0.25">
      <c r="B115" s="109" t="s">
        <v>135</v>
      </c>
      <c r="C115" s="91">
        <v>349.51</v>
      </c>
      <c r="N115" s="91" t="s">
        <v>138</v>
      </c>
      <c r="O115" s="91">
        <v>211.03</v>
      </c>
    </row>
    <row r="116" spans="2:15" hidden="1" x14ac:dyDescent="0.25">
      <c r="B116" s="109" t="s">
        <v>91</v>
      </c>
      <c r="C116" s="91">
        <v>348.07</v>
      </c>
      <c r="N116" s="91" t="s">
        <v>139</v>
      </c>
      <c r="O116" s="91">
        <v>210.5</v>
      </c>
    </row>
    <row r="117" spans="2:15" hidden="1" x14ac:dyDescent="0.25">
      <c r="B117" s="109" t="s">
        <v>138</v>
      </c>
      <c r="C117" s="91">
        <v>285.85000000000002</v>
      </c>
      <c r="N117" s="91" t="s">
        <v>134</v>
      </c>
      <c r="O117" s="91">
        <v>206.51</v>
      </c>
    </row>
    <row r="118" spans="2:15" hidden="1" x14ac:dyDescent="0.25">
      <c r="B118" s="109" t="s">
        <v>139</v>
      </c>
      <c r="C118" s="91">
        <v>282.79000000000002</v>
      </c>
      <c r="N118" s="91" t="s">
        <v>91</v>
      </c>
      <c r="O118" s="91">
        <v>204.83</v>
      </c>
    </row>
    <row r="119" spans="2:15" hidden="1" x14ac:dyDescent="0.25">
      <c r="B119" s="109" t="s">
        <v>94</v>
      </c>
      <c r="C119" s="91">
        <v>276.86</v>
      </c>
      <c r="N119" s="91" t="s">
        <v>122</v>
      </c>
      <c r="O119" s="91">
        <v>204.78</v>
      </c>
    </row>
    <row r="120" spans="2:15" hidden="1" x14ac:dyDescent="0.25">
      <c r="B120" s="109" t="s">
        <v>27</v>
      </c>
      <c r="C120" s="91">
        <v>270.41000000000003</v>
      </c>
      <c r="N120" s="91" t="s">
        <v>133</v>
      </c>
      <c r="O120" s="91">
        <v>178.47</v>
      </c>
    </row>
    <row r="121" spans="2:15" hidden="1" x14ac:dyDescent="0.25">
      <c r="B121" s="109" t="s">
        <v>49</v>
      </c>
      <c r="C121" s="91">
        <v>226.91</v>
      </c>
      <c r="N121" s="91" t="s">
        <v>45</v>
      </c>
      <c r="O121" s="91">
        <v>173.4</v>
      </c>
    </row>
    <row r="122" spans="2:15" hidden="1" x14ac:dyDescent="0.25">
      <c r="B122" s="109" t="s">
        <v>127</v>
      </c>
      <c r="C122" s="91">
        <v>226.13</v>
      </c>
      <c r="N122" s="91" t="s">
        <v>44</v>
      </c>
      <c r="O122" s="91">
        <v>170.04</v>
      </c>
    </row>
    <row r="123" spans="2:15" hidden="1" x14ac:dyDescent="0.25">
      <c r="B123" s="109" t="s">
        <v>84</v>
      </c>
      <c r="C123" s="91">
        <v>208.94</v>
      </c>
      <c r="N123" s="91" t="s">
        <v>104</v>
      </c>
      <c r="O123" s="91">
        <v>168.77</v>
      </c>
    </row>
    <row r="124" spans="2:15" hidden="1" x14ac:dyDescent="0.25">
      <c r="B124" s="109" t="s">
        <v>60</v>
      </c>
      <c r="C124" s="91">
        <v>205.69</v>
      </c>
      <c r="N124" s="91" t="s">
        <v>125</v>
      </c>
      <c r="O124" s="91">
        <v>163.77000000000001</v>
      </c>
    </row>
    <row r="125" spans="2:15" hidden="1" x14ac:dyDescent="0.25">
      <c r="B125" s="109" t="s">
        <v>161</v>
      </c>
      <c r="C125" s="91">
        <v>193.69</v>
      </c>
      <c r="N125" s="91" t="s">
        <v>38</v>
      </c>
      <c r="O125" s="91">
        <v>153.41</v>
      </c>
    </row>
    <row r="126" spans="2:15" hidden="1" x14ac:dyDescent="0.25">
      <c r="B126" s="109" t="s">
        <v>18</v>
      </c>
      <c r="C126" s="91">
        <v>166.69</v>
      </c>
      <c r="N126" s="91" t="s">
        <v>93</v>
      </c>
      <c r="O126" s="130">
        <v>136.97999999999999</v>
      </c>
    </row>
    <row r="127" spans="2:15" hidden="1" x14ac:dyDescent="0.25">
      <c r="B127" s="109" t="s">
        <v>133</v>
      </c>
      <c r="C127" s="91">
        <v>143.87</v>
      </c>
      <c r="N127" s="91" t="s">
        <v>55</v>
      </c>
      <c r="O127" s="91">
        <v>135.94</v>
      </c>
    </row>
    <row r="128" spans="2:15" hidden="1" x14ac:dyDescent="0.25">
      <c r="B128" s="109" t="s">
        <v>125</v>
      </c>
      <c r="C128" s="91">
        <v>140.22999999999999</v>
      </c>
      <c r="N128" s="91" t="s">
        <v>117</v>
      </c>
      <c r="O128" s="91">
        <v>135.19999999999999</v>
      </c>
    </row>
    <row r="129" spans="2:15" hidden="1" x14ac:dyDescent="0.25">
      <c r="B129" s="109" t="s">
        <v>45</v>
      </c>
      <c r="C129" s="91">
        <v>138.58000000000001</v>
      </c>
      <c r="N129" s="91" t="s">
        <v>83</v>
      </c>
      <c r="O129" s="91">
        <v>133.56</v>
      </c>
    </row>
    <row r="130" spans="2:15" hidden="1" x14ac:dyDescent="0.25">
      <c r="B130" s="109" t="s">
        <v>38</v>
      </c>
      <c r="C130" s="91">
        <v>138.04</v>
      </c>
      <c r="N130" s="91" t="s">
        <v>127</v>
      </c>
      <c r="O130" s="91">
        <v>132.03</v>
      </c>
    </row>
    <row r="131" spans="2:15" hidden="1" x14ac:dyDescent="0.25">
      <c r="B131" s="109" t="s">
        <v>77</v>
      </c>
      <c r="C131" s="91">
        <v>137.88999999999999</v>
      </c>
      <c r="N131" s="91" t="s">
        <v>105</v>
      </c>
      <c r="O131" s="91">
        <v>126.41</v>
      </c>
    </row>
    <row r="132" spans="2:15" hidden="1" x14ac:dyDescent="0.25">
      <c r="B132" s="109" t="s">
        <v>104</v>
      </c>
      <c r="C132" s="91">
        <v>136.16</v>
      </c>
      <c r="N132" s="91" t="s">
        <v>84</v>
      </c>
      <c r="O132" s="91">
        <v>121.73</v>
      </c>
    </row>
    <row r="133" spans="2:15" hidden="1" x14ac:dyDescent="0.25">
      <c r="B133" s="109" t="s">
        <v>167</v>
      </c>
      <c r="C133" s="91">
        <v>135.94</v>
      </c>
      <c r="N133" s="91" t="s">
        <v>88</v>
      </c>
      <c r="O133" s="91">
        <v>110.18</v>
      </c>
    </row>
    <row r="134" spans="2:15" hidden="1" x14ac:dyDescent="0.25">
      <c r="B134" s="109" t="s">
        <v>142</v>
      </c>
      <c r="C134" s="91">
        <v>135.04</v>
      </c>
      <c r="N134" s="91" t="s">
        <v>94</v>
      </c>
      <c r="O134" s="91">
        <v>106.07</v>
      </c>
    </row>
    <row r="135" spans="2:15" hidden="1" x14ac:dyDescent="0.25">
      <c r="B135" s="109" t="s">
        <v>72</v>
      </c>
      <c r="C135" s="91">
        <v>129.43</v>
      </c>
      <c r="N135" s="91" t="s">
        <v>76</v>
      </c>
      <c r="O135" s="91">
        <v>104.93</v>
      </c>
    </row>
    <row r="136" spans="2:15" hidden="1" x14ac:dyDescent="0.25">
      <c r="B136" s="109" t="s">
        <v>137</v>
      </c>
      <c r="C136" s="91">
        <v>127.3</v>
      </c>
      <c r="N136" s="91" t="s">
        <v>64</v>
      </c>
      <c r="O136" s="91">
        <v>102.7</v>
      </c>
    </row>
    <row r="137" spans="2:15" hidden="1" x14ac:dyDescent="0.25">
      <c r="B137" s="109" t="s">
        <v>92</v>
      </c>
      <c r="C137" s="91">
        <v>118.07</v>
      </c>
      <c r="N137" s="91" t="s">
        <v>92</v>
      </c>
      <c r="O137" s="91">
        <v>99.87</v>
      </c>
    </row>
    <row r="138" spans="2:15" hidden="1" x14ac:dyDescent="0.25">
      <c r="B138" s="109" t="s">
        <v>163</v>
      </c>
      <c r="C138" s="91">
        <v>115.89</v>
      </c>
      <c r="N138" s="91" t="s">
        <v>142</v>
      </c>
      <c r="O138" s="91">
        <v>92.49</v>
      </c>
    </row>
    <row r="139" spans="2:15" hidden="1" x14ac:dyDescent="0.25">
      <c r="B139" s="109" t="s">
        <v>88</v>
      </c>
      <c r="C139" s="91">
        <v>114.52</v>
      </c>
      <c r="N139" s="91" t="s">
        <v>17</v>
      </c>
      <c r="O139" s="91">
        <v>91.46</v>
      </c>
    </row>
    <row r="140" spans="2:15" hidden="1" x14ac:dyDescent="0.25">
      <c r="B140" s="109" t="s">
        <v>46</v>
      </c>
      <c r="C140" s="91">
        <v>107.5</v>
      </c>
      <c r="N140" s="91" t="s">
        <v>151</v>
      </c>
      <c r="O140" s="91">
        <v>89.02</v>
      </c>
    </row>
    <row r="141" spans="2:15" hidden="1" x14ac:dyDescent="0.25">
      <c r="B141" s="109" t="s">
        <v>108</v>
      </c>
      <c r="C141" s="91">
        <v>106.12</v>
      </c>
      <c r="N141" s="91" t="s">
        <v>156</v>
      </c>
      <c r="O141" s="91">
        <v>88.79</v>
      </c>
    </row>
    <row r="142" spans="2:15" hidden="1" x14ac:dyDescent="0.25">
      <c r="B142" s="109" t="s">
        <v>171</v>
      </c>
      <c r="C142" s="91">
        <v>103.51</v>
      </c>
      <c r="N142" s="91" t="s">
        <v>155</v>
      </c>
      <c r="O142" s="91">
        <v>86.15</v>
      </c>
    </row>
    <row r="143" spans="2:15" hidden="1" x14ac:dyDescent="0.25">
      <c r="B143" s="109" t="s">
        <v>132</v>
      </c>
      <c r="C143" s="91">
        <v>101.02</v>
      </c>
      <c r="N143" s="91" t="s">
        <v>124</v>
      </c>
      <c r="O143" s="91">
        <v>82.81</v>
      </c>
    </row>
    <row r="144" spans="2:15" hidden="1" x14ac:dyDescent="0.25">
      <c r="B144" s="109" t="s">
        <v>153</v>
      </c>
      <c r="C144" s="91">
        <v>99.87</v>
      </c>
      <c r="N144" s="91" t="s">
        <v>167</v>
      </c>
      <c r="O144" s="91">
        <v>77.67</v>
      </c>
    </row>
    <row r="145" spans="2:15" hidden="1" x14ac:dyDescent="0.25">
      <c r="B145" s="109" t="s">
        <v>339</v>
      </c>
      <c r="C145" s="91">
        <v>98.54</v>
      </c>
      <c r="N145" s="91" t="s">
        <v>41</v>
      </c>
      <c r="O145" s="91">
        <v>75.02</v>
      </c>
    </row>
    <row r="146" spans="2:15" hidden="1" x14ac:dyDescent="0.25">
      <c r="B146" s="109" t="s">
        <v>35</v>
      </c>
      <c r="C146" s="91">
        <v>91.6</v>
      </c>
      <c r="N146" s="91" t="s">
        <v>154</v>
      </c>
      <c r="O146" s="91">
        <v>71.569999999999993</v>
      </c>
    </row>
    <row r="147" spans="2:15" hidden="1" x14ac:dyDescent="0.25">
      <c r="B147" s="109" t="s">
        <v>41</v>
      </c>
      <c r="C147" s="91">
        <v>91.03</v>
      </c>
      <c r="N147" s="91" t="s">
        <v>66</v>
      </c>
      <c r="O147" s="91">
        <v>69.33</v>
      </c>
    </row>
    <row r="148" spans="2:15" hidden="1" x14ac:dyDescent="0.25">
      <c r="B148" s="109" t="s">
        <v>64</v>
      </c>
      <c r="C148" s="91">
        <v>87.4</v>
      </c>
      <c r="N148" s="91" t="s">
        <v>33</v>
      </c>
      <c r="O148" s="91">
        <v>65.56</v>
      </c>
    </row>
    <row r="149" spans="2:15" hidden="1" x14ac:dyDescent="0.25">
      <c r="B149" s="109" t="s">
        <v>155</v>
      </c>
      <c r="C149" s="91">
        <v>81.599999999999994</v>
      </c>
      <c r="N149" s="91" t="s">
        <v>161</v>
      </c>
      <c r="O149" s="91">
        <v>61.33</v>
      </c>
    </row>
    <row r="150" spans="2:15" hidden="1" x14ac:dyDescent="0.25">
      <c r="B150" s="109" t="s">
        <v>78</v>
      </c>
      <c r="C150" s="91">
        <v>78.25</v>
      </c>
      <c r="N150" s="91" t="s">
        <v>140</v>
      </c>
      <c r="O150" s="91">
        <v>59.5</v>
      </c>
    </row>
    <row r="151" spans="2:15" hidden="1" x14ac:dyDescent="0.25">
      <c r="B151" s="109" t="s">
        <v>37</v>
      </c>
      <c r="C151" s="91">
        <v>75.97</v>
      </c>
      <c r="N151" s="91" t="s">
        <v>35</v>
      </c>
      <c r="O151" s="91">
        <v>56.85</v>
      </c>
    </row>
    <row r="152" spans="2:15" hidden="1" x14ac:dyDescent="0.25">
      <c r="B152" s="109" t="s">
        <v>75</v>
      </c>
      <c r="C152" s="91">
        <v>74.540000000000006</v>
      </c>
      <c r="N152" s="91" t="s">
        <v>42</v>
      </c>
      <c r="O152" s="91">
        <v>56.46</v>
      </c>
    </row>
    <row r="153" spans="2:15" hidden="1" x14ac:dyDescent="0.25">
      <c r="B153" s="109" t="s">
        <v>156</v>
      </c>
      <c r="C153" s="91">
        <v>74.22</v>
      </c>
      <c r="N153" s="91" t="s">
        <v>108</v>
      </c>
      <c r="O153" s="91">
        <v>53</v>
      </c>
    </row>
    <row r="154" spans="2:15" hidden="1" x14ac:dyDescent="0.25">
      <c r="B154" s="109" t="s">
        <v>141</v>
      </c>
      <c r="C154" s="91">
        <v>73.55</v>
      </c>
      <c r="N154" s="91" t="s">
        <v>37</v>
      </c>
      <c r="O154" s="91">
        <v>50.21</v>
      </c>
    </row>
    <row r="155" spans="2:15" hidden="1" x14ac:dyDescent="0.25">
      <c r="B155" s="109" t="s">
        <v>100</v>
      </c>
      <c r="C155" s="91">
        <v>68.34</v>
      </c>
      <c r="N155" s="91" t="s">
        <v>145</v>
      </c>
      <c r="O155" s="91">
        <v>48.81</v>
      </c>
    </row>
    <row r="156" spans="2:15" hidden="1" x14ac:dyDescent="0.25">
      <c r="B156" s="109" t="s">
        <v>154</v>
      </c>
      <c r="C156" s="91">
        <v>64</v>
      </c>
      <c r="N156" s="91" t="s">
        <v>100</v>
      </c>
      <c r="O156" s="91">
        <v>48.67</v>
      </c>
    </row>
    <row r="157" spans="2:15" hidden="1" x14ac:dyDescent="0.25">
      <c r="B157" s="109" t="s">
        <v>44</v>
      </c>
      <c r="C157" s="91">
        <v>60.68</v>
      </c>
      <c r="N157" s="91" t="s">
        <v>107</v>
      </c>
      <c r="O157" s="91">
        <v>46.3</v>
      </c>
    </row>
    <row r="158" spans="2:15" hidden="1" x14ac:dyDescent="0.25">
      <c r="B158" s="109" t="s">
        <v>145</v>
      </c>
      <c r="C158" s="91">
        <v>52.34</v>
      </c>
      <c r="N158" s="91" t="s">
        <v>72</v>
      </c>
      <c r="O158" s="91">
        <v>44.32</v>
      </c>
    </row>
    <row r="159" spans="2:15" hidden="1" x14ac:dyDescent="0.25">
      <c r="B159" s="109" t="s">
        <v>140</v>
      </c>
      <c r="C159" s="91">
        <v>51.16</v>
      </c>
      <c r="N159" s="91" t="s">
        <v>39</v>
      </c>
      <c r="O159" s="91">
        <v>43.29</v>
      </c>
    </row>
    <row r="160" spans="2:15" hidden="1" x14ac:dyDescent="0.25">
      <c r="B160" s="109" t="s">
        <v>107</v>
      </c>
      <c r="C160" s="91">
        <v>47.36</v>
      </c>
      <c r="N160" s="91" t="s">
        <v>106</v>
      </c>
      <c r="O160" s="91">
        <v>42.99</v>
      </c>
    </row>
    <row r="161" spans="2:15" hidden="1" x14ac:dyDescent="0.25">
      <c r="B161" s="109" t="s">
        <v>39</v>
      </c>
      <c r="C161" s="91">
        <v>44.76</v>
      </c>
      <c r="N161" s="91" t="s">
        <v>95</v>
      </c>
      <c r="O161" s="91">
        <v>42.9</v>
      </c>
    </row>
    <row r="162" spans="2:15" hidden="1" x14ac:dyDescent="0.25">
      <c r="B162" s="109" t="s">
        <v>118</v>
      </c>
      <c r="C162" s="91">
        <v>43.54</v>
      </c>
      <c r="N162" s="91" t="s">
        <v>162</v>
      </c>
      <c r="O162" s="91">
        <v>41.38</v>
      </c>
    </row>
    <row r="163" spans="2:15" hidden="1" x14ac:dyDescent="0.25">
      <c r="B163" s="109" t="s">
        <v>105</v>
      </c>
      <c r="C163" s="91">
        <v>38.46</v>
      </c>
      <c r="N163" s="91" t="s">
        <v>141</v>
      </c>
      <c r="O163" s="91">
        <v>40.69</v>
      </c>
    </row>
    <row r="164" spans="2:15" hidden="1" x14ac:dyDescent="0.25">
      <c r="B164" s="109" t="s">
        <v>71</v>
      </c>
      <c r="C164" s="91">
        <v>32.24</v>
      </c>
      <c r="N164" s="91" t="s">
        <v>68</v>
      </c>
      <c r="O164" s="91">
        <v>40.659999999999997</v>
      </c>
    </row>
    <row r="165" spans="2:15" hidden="1" x14ac:dyDescent="0.25">
      <c r="B165" s="109" t="s">
        <v>95</v>
      </c>
      <c r="C165" s="91">
        <v>30.54</v>
      </c>
      <c r="N165" s="91" t="s">
        <v>71</v>
      </c>
      <c r="O165" s="91">
        <v>39.89</v>
      </c>
    </row>
    <row r="166" spans="2:15" hidden="1" x14ac:dyDescent="0.25">
      <c r="B166" s="109" t="s">
        <v>131</v>
      </c>
      <c r="C166" s="91">
        <v>29.96</v>
      </c>
      <c r="N166" s="91" t="s">
        <v>48</v>
      </c>
      <c r="O166" s="91">
        <v>39.479999999999997</v>
      </c>
    </row>
    <row r="167" spans="2:15" hidden="1" x14ac:dyDescent="0.25">
      <c r="B167" s="109" t="s">
        <v>101</v>
      </c>
      <c r="C167" s="91">
        <v>28.22</v>
      </c>
      <c r="N167" s="91" t="s">
        <v>153</v>
      </c>
      <c r="O167" s="91">
        <v>39.119999999999997</v>
      </c>
    </row>
    <row r="168" spans="2:15" hidden="1" x14ac:dyDescent="0.25">
      <c r="B168" s="109" t="s">
        <v>81</v>
      </c>
      <c r="C168" s="91">
        <v>27.83</v>
      </c>
      <c r="N168" s="91" t="s">
        <v>339</v>
      </c>
      <c r="O168" s="91">
        <v>36.700000000000003</v>
      </c>
    </row>
    <row r="169" spans="2:15" hidden="1" x14ac:dyDescent="0.25">
      <c r="B169" s="109" t="s">
        <v>111</v>
      </c>
      <c r="C169" s="91">
        <v>26.37</v>
      </c>
      <c r="N169" s="91" t="s">
        <v>40</v>
      </c>
      <c r="O169" s="91">
        <v>36.61</v>
      </c>
    </row>
    <row r="170" spans="2:15" hidden="1" x14ac:dyDescent="0.25">
      <c r="B170" s="109" t="s">
        <v>126</v>
      </c>
      <c r="C170" s="91">
        <v>24.56</v>
      </c>
      <c r="N170" s="91" t="s">
        <v>53</v>
      </c>
      <c r="O170" s="91">
        <v>36.4</v>
      </c>
    </row>
    <row r="171" spans="2:15" hidden="1" x14ac:dyDescent="0.25">
      <c r="B171" s="109" t="s">
        <v>43</v>
      </c>
      <c r="C171" s="91">
        <v>23.2</v>
      </c>
      <c r="N171" s="91" t="s">
        <v>46</v>
      </c>
      <c r="O171" s="91">
        <v>35.18</v>
      </c>
    </row>
    <row r="172" spans="2:15" hidden="1" x14ac:dyDescent="0.25">
      <c r="B172" s="109" t="s">
        <v>151</v>
      </c>
      <c r="C172" s="91">
        <v>22.57</v>
      </c>
      <c r="N172" s="91" t="s">
        <v>101</v>
      </c>
      <c r="O172" s="91">
        <v>33.770000000000003</v>
      </c>
    </row>
    <row r="173" spans="2:15" hidden="1" x14ac:dyDescent="0.25">
      <c r="B173" s="109" t="s">
        <v>48</v>
      </c>
      <c r="C173" s="91">
        <v>21.89</v>
      </c>
      <c r="N173" s="91" t="s">
        <v>131</v>
      </c>
      <c r="O173" s="91">
        <v>31.95</v>
      </c>
    </row>
    <row r="174" spans="2:15" hidden="1" x14ac:dyDescent="0.25">
      <c r="B174" s="109" t="s">
        <v>42</v>
      </c>
      <c r="C174" s="91">
        <v>20.87</v>
      </c>
      <c r="N174" s="91" t="s">
        <v>18</v>
      </c>
      <c r="O174" s="91">
        <v>30.62</v>
      </c>
    </row>
    <row r="175" spans="2:15" hidden="1" x14ac:dyDescent="0.25">
      <c r="B175" s="109" t="s">
        <v>40</v>
      </c>
      <c r="C175" s="91">
        <v>20.079999999999998</v>
      </c>
      <c r="N175" s="91" t="s">
        <v>126</v>
      </c>
      <c r="O175" s="91">
        <v>30.19</v>
      </c>
    </row>
    <row r="176" spans="2:15" hidden="1" x14ac:dyDescent="0.25">
      <c r="B176" s="109" t="s">
        <v>33</v>
      </c>
      <c r="C176" s="91">
        <v>19.18</v>
      </c>
      <c r="N176" s="91" t="s">
        <v>78</v>
      </c>
      <c r="O176" s="91">
        <v>29.4</v>
      </c>
    </row>
    <row r="177" spans="2:15" hidden="1" x14ac:dyDescent="0.25">
      <c r="B177" s="109" t="s">
        <v>53</v>
      </c>
      <c r="C177" s="91">
        <v>17.16</v>
      </c>
      <c r="N177" s="91" t="s">
        <v>109</v>
      </c>
      <c r="O177" s="91">
        <v>28.58</v>
      </c>
    </row>
    <row r="178" spans="2:15" hidden="1" x14ac:dyDescent="0.25">
      <c r="B178" s="109" t="s">
        <v>85</v>
      </c>
      <c r="C178" s="91">
        <v>16.07</v>
      </c>
      <c r="N178" s="91" t="s">
        <v>85</v>
      </c>
      <c r="O178" s="91">
        <v>28.01</v>
      </c>
    </row>
    <row r="179" spans="2:15" hidden="1" x14ac:dyDescent="0.25">
      <c r="B179" s="109" t="s">
        <v>68</v>
      </c>
      <c r="C179" s="91">
        <v>15.64</v>
      </c>
      <c r="N179" s="91" t="s">
        <v>34</v>
      </c>
      <c r="O179" s="91">
        <v>27.07</v>
      </c>
    </row>
    <row r="180" spans="2:15" hidden="1" x14ac:dyDescent="0.25">
      <c r="B180" s="109" t="s">
        <v>109</v>
      </c>
      <c r="C180" s="91">
        <v>15.62</v>
      </c>
      <c r="N180" s="91" t="s">
        <v>43</v>
      </c>
      <c r="O180" s="91">
        <v>26.54</v>
      </c>
    </row>
    <row r="181" spans="2:15" hidden="1" x14ac:dyDescent="0.25">
      <c r="B181" s="109" t="s">
        <v>162</v>
      </c>
      <c r="C181" s="91">
        <v>14.92</v>
      </c>
      <c r="N181" s="91" t="s">
        <v>81</v>
      </c>
      <c r="O181" s="91">
        <v>26.19</v>
      </c>
    </row>
    <row r="182" spans="2:15" hidden="1" x14ac:dyDescent="0.25">
      <c r="B182" s="109" t="s">
        <v>106</v>
      </c>
      <c r="C182" s="91">
        <v>13.35</v>
      </c>
      <c r="N182" s="91" t="s">
        <v>159</v>
      </c>
      <c r="O182" s="91">
        <v>24.06</v>
      </c>
    </row>
    <row r="183" spans="2:15" hidden="1" x14ac:dyDescent="0.25">
      <c r="B183" s="109" t="s">
        <v>65</v>
      </c>
      <c r="C183" s="91">
        <v>12.42</v>
      </c>
      <c r="N183" s="91" t="s">
        <v>111</v>
      </c>
      <c r="O183" s="91">
        <v>18.07</v>
      </c>
    </row>
    <row r="184" spans="2:15" hidden="1" x14ac:dyDescent="0.25">
      <c r="B184" s="109" t="s">
        <v>34</v>
      </c>
      <c r="C184" s="91">
        <v>11.95</v>
      </c>
      <c r="N184" s="91" t="s">
        <v>147</v>
      </c>
      <c r="O184" s="91">
        <v>17.79</v>
      </c>
    </row>
    <row r="185" spans="2:15" hidden="1" x14ac:dyDescent="0.25">
      <c r="B185" s="109" t="s">
        <v>147</v>
      </c>
      <c r="C185" s="91">
        <v>11.1</v>
      </c>
      <c r="N185" s="91" t="s">
        <v>148</v>
      </c>
      <c r="O185" s="91">
        <v>17.68</v>
      </c>
    </row>
    <row r="186" spans="2:15" hidden="1" x14ac:dyDescent="0.25">
      <c r="B186" s="109" t="s">
        <v>66</v>
      </c>
      <c r="C186" s="91">
        <v>9.09</v>
      </c>
      <c r="N186" s="91" t="s">
        <v>80</v>
      </c>
      <c r="O186" s="91">
        <v>17.34</v>
      </c>
    </row>
    <row r="187" spans="2:15" hidden="1" x14ac:dyDescent="0.25">
      <c r="B187" s="109" t="s">
        <v>130</v>
      </c>
      <c r="C187" s="91">
        <v>8.56</v>
      </c>
      <c r="N187" s="91" t="s">
        <v>168</v>
      </c>
      <c r="O187" s="91">
        <v>14.65</v>
      </c>
    </row>
    <row r="188" spans="2:15" hidden="1" x14ac:dyDescent="0.25">
      <c r="B188" s="109" t="s">
        <v>148</v>
      </c>
      <c r="C188" s="91">
        <v>6.52</v>
      </c>
      <c r="N188" s="91" t="s">
        <v>65</v>
      </c>
      <c r="O188" s="91">
        <v>14.26</v>
      </c>
    </row>
    <row r="189" spans="2:15" hidden="1" x14ac:dyDescent="0.25">
      <c r="B189" s="109" t="s">
        <v>80</v>
      </c>
      <c r="C189" s="91">
        <v>6.12</v>
      </c>
      <c r="N189" s="91" t="s">
        <v>118</v>
      </c>
      <c r="O189" s="91">
        <v>13.92</v>
      </c>
    </row>
    <row r="190" spans="2:15" hidden="1" x14ac:dyDescent="0.25">
      <c r="B190" s="109" t="s">
        <v>69</v>
      </c>
      <c r="C190" s="91">
        <v>5.14</v>
      </c>
      <c r="N190" s="91" t="s">
        <v>130</v>
      </c>
      <c r="O190" s="91">
        <v>11.19</v>
      </c>
    </row>
    <row r="191" spans="2:15" hidden="1" x14ac:dyDescent="0.25">
      <c r="B191" s="109" t="s">
        <v>149</v>
      </c>
      <c r="C191" s="91">
        <v>5.0199999999999996</v>
      </c>
      <c r="N191" s="91" t="s">
        <v>77</v>
      </c>
      <c r="O191" s="91">
        <v>9.61</v>
      </c>
    </row>
    <row r="192" spans="2:15" hidden="1" x14ac:dyDescent="0.25">
      <c r="B192" s="109" t="s">
        <v>112</v>
      </c>
      <c r="C192" s="91">
        <v>3.16</v>
      </c>
      <c r="N192" s="91" t="s">
        <v>120</v>
      </c>
      <c r="O192" s="91">
        <v>7.66</v>
      </c>
    </row>
    <row r="193" spans="2:15" hidden="1" x14ac:dyDescent="0.25">
      <c r="B193" s="109" t="s">
        <v>96</v>
      </c>
      <c r="C193" s="91">
        <v>2.73</v>
      </c>
      <c r="N193" s="91" t="s">
        <v>69</v>
      </c>
      <c r="O193" s="91">
        <v>6.15</v>
      </c>
    </row>
    <row r="194" spans="2:15" hidden="1" x14ac:dyDescent="0.25">
      <c r="B194" s="109" t="s">
        <v>50</v>
      </c>
      <c r="C194" s="91">
        <v>2.5099999999999998</v>
      </c>
      <c r="N194" s="91" t="s">
        <v>149</v>
      </c>
      <c r="O194" s="91">
        <v>5.54</v>
      </c>
    </row>
    <row r="195" spans="2:15" hidden="1" x14ac:dyDescent="0.25">
      <c r="B195" s="109" t="s">
        <v>121</v>
      </c>
      <c r="C195" s="91">
        <v>1.82</v>
      </c>
      <c r="N195" s="91" t="s">
        <v>112</v>
      </c>
      <c r="O195" s="91">
        <v>4.82</v>
      </c>
    </row>
    <row r="196" spans="2:15" hidden="1" x14ac:dyDescent="0.25">
      <c r="B196" s="109" t="s">
        <v>116</v>
      </c>
      <c r="C196" s="91">
        <v>1.53</v>
      </c>
      <c r="N196" s="91" t="s">
        <v>50</v>
      </c>
      <c r="O196" s="91">
        <v>4.3600000000000003</v>
      </c>
    </row>
    <row r="197" spans="2:15" hidden="1" x14ac:dyDescent="0.25">
      <c r="B197" s="109" t="s">
        <v>67</v>
      </c>
      <c r="C197" s="91">
        <v>1.39</v>
      </c>
      <c r="N197" s="91" t="s">
        <v>121</v>
      </c>
      <c r="O197" s="91">
        <v>4.32</v>
      </c>
    </row>
    <row r="198" spans="2:15" hidden="1" x14ac:dyDescent="0.25">
      <c r="B198" s="109" t="s">
        <v>114</v>
      </c>
      <c r="C198" s="91">
        <v>0.6895</v>
      </c>
      <c r="N198" s="91" t="s">
        <v>96</v>
      </c>
      <c r="O198" s="91">
        <v>3.84</v>
      </c>
    </row>
    <row r="199" spans="2:15" hidden="1" x14ac:dyDescent="0.25">
      <c r="B199" s="109" t="s">
        <v>120</v>
      </c>
      <c r="C199" s="91">
        <v>0.58860000000000001</v>
      </c>
      <c r="N199" s="91" t="s">
        <v>116</v>
      </c>
      <c r="O199" s="91">
        <v>3.59</v>
      </c>
    </row>
    <row r="200" spans="2:15" hidden="1" x14ac:dyDescent="0.25">
      <c r="B200" s="109" t="s">
        <v>158</v>
      </c>
      <c r="C200" s="91">
        <v>0.39389999999999997</v>
      </c>
      <c r="N200" s="91" t="s">
        <v>67</v>
      </c>
      <c r="O200" s="91">
        <v>1.51</v>
      </c>
    </row>
    <row r="201" spans="2:15" hidden="1" x14ac:dyDescent="0.25">
      <c r="B201" s="109" t="s">
        <v>159</v>
      </c>
      <c r="C201" s="91">
        <v>9.6299999999999997E-2</v>
      </c>
      <c r="N201" s="91" t="s">
        <v>158</v>
      </c>
      <c r="O201" s="91">
        <v>0.64980000000000004</v>
      </c>
    </row>
    <row r="202" spans="2:15" hidden="1" x14ac:dyDescent="0.25">
      <c r="B202" s="109" t="s">
        <v>52</v>
      </c>
      <c r="C202" s="91">
        <v>9.3399999999999997E-2</v>
      </c>
      <c r="N202" s="91" t="s">
        <v>52</v>
      </c>
      <c r="O202" s="91">
        <v>0.63109999999999999</v>
      </c>
    </row>
    <row r="203" spans="2:15" hidden="1" x14ac:dyDescent="0.25">
      <c r="B203" s="109"/>
      <c r="N203" s="91" t="s">
        <v>114</v>
      </c>
      <c r="O203" s="91">
        <v>0.1767</v>
      </c>
    </row>
    <row r="204" spans="2:15" x14ac:dyDescent="0.25">
      <c r="B204" s="109"/>
    </row>
  </sheetData>
  <sheetProtection algorithmName="SHA-512" hashValue="YpWf5TiMr8scm5JMtZy9v8j6WJu5pWFJ1p9pC3xSUN6DGQMDSQzI5lcjBe//qIF0E3+ZK0PiPIL4wQAxbADPRA==" saltValue="iYnGQgue2Zb1Uv8tZaMznQ==" spinCount="100000" sheet="1" scenarios="1"/>
  <mergeCells count="2">
    <mergeCell ref="A1:X1"/>
    <mergeCell ref="Y1:AA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R50"/>
  <sheetViews>
    <sheetView showGridLines="0" showRowColHeaders="0" zoomScale="80" zoomScaleNormal="80" workbookViewId="0">
      <selection sqref="A1:F1"/>
    </sheetView>
  </sheetViews>
  <sheetFormatPr defaultRowHeight="15.75" x14ac:dyDescent="0.25"/>
  <cols>
    <col min="1" max="3" width="9" style="91"/>
    <col min="4" max="4" width="11.375" style="91" bestFit="1" customWidth="1"/>
    <col min="5" max="16384" width="9" style="91"/>
  </cols>
  <sheetData>
    <row r="1" spans="1:18" ht="15.75" customHeight="1" x14ac:dyDescent="0.3">
      <c r="A1" s="99"/>
      <c r="M1" s="197" t="s">
        <v>329</v>
      </c>
      <c r="N1" s="197"/>
      <c r="O1" s="197"/>
      <c r="P1" s="197"/>
      <c r="Q1" s="98"/>
      <c r="R1" s="98"/>
    </row>
    <row r="2" spans="1:18" ht="15.75" customHeight="1" x14ac:dyDescent="0.25">
      <c r="M2" s="197"/>
      <c r="N2" s="197"/>
      <c r="O2" s="197"/>
      <c r="P2" s="197"/>
      <c r="Q2" s="98"/>
      <c r="R2" s="98"/>
    </row>
    <row r="3" spans="1:18" ht="15.75" customHeight="1" x14ac:dyDescent="0.25">
      <c r="E3" s="96"/>
      <c r="M3" s="197"/>
      <c r="N3" s="197"/>
      <c r="O3" s="197"/>
      <c r="P3" s="197"/>
      <c r="Q3" s="98"/>
      <c r="R3" s="98"/>
    </row>
    <row r="4" spans="1:18" ht="15.75" customHeight="1" x14ac:dyDescent="0.25">
      <c r="M4" s="197"/>
      <c r="N4" s="197"/>
      <c r="O4" s="197"/>
      <c r="P4" s="197"/>
      <c r="Q4" s="98"/>
      <c r="R4" s="98"/>
    </row>
    <row r="5" spans="1:18" ht="15.75" customHeight="1" x14ac:dyDescent="0.25">
      <c r="M5" s="197"/>
      <c r="N5" s="197"/>
      <c r="O5" s="197"/>
      <c r="P5" s="197"/>
      <c r="Q5" s="98"/>
      <c r="R5" s="98"/>
    </row>
    <row r="6" spans="1:18" ht="15.75" customHeight="1" x14ac:dyDescent="0.25">
      <c r="M6" s="197"/>
      <c r="N6" s="197"/>
      <c r="O6" s="197"/>
      <c r="P6" s="197"/>
      <c r="Q6" s="98"/>
      <c r="R6" s="98"/>
    </row>
    <row r="7" spans="1:18" ht="15.75" customHeight="1" x14ac:dyDescent="0.25">
      <c r="M7" s="197"/>
      <c r="N7" s="197"/>
      <c r="O7" s="197"/>
      <c r="P7" s="197"/>
      <c r="Q7" s="98"/>
      <c r="R7" s="98"/>
    </row>
    <row r="8" spans="1:18" ht="15.75" customHeight="1" x14ac:dyDescent="0.25">
      <c r="M8" s="197"/>
      <c r="N8" s="197"/>
      <c r="O8" s="197"/>
      <c r="P8" s="197"/>
      <c r="Q8" s="98"/>
      <c r="R8" s="98"/>
    </row>
    <row r="9" spans="1:18" ht="15.75" customHeight="1" x14ac:dyDescent="0.25">
      <c r="M9" s="197"/>
      <c r="N9" s="197"/>
      <c r="O9" s="197"/>
      <c r="P9" s="197"/>
      <c r="Q9" s="98"/>
      <c r="R9" s="98"/>
    </row>
    <row r="10" spans="1:18" ht="15.75" customHeight="1" x14ac:dyDescent="0.25">
      <c r="M10" s="197"/>
      <c r="N10" s="197"/>
      <c r="O10" s="197"/>
      <c r="P10" s="197"/>
      <c r="Q10" s="98"/>
      <c r="R10" s="98"/>
    </row>
    <row r="11" spans="1:18" ht="15.75" customHeight="1" x14ac:dyDescent="0.25">
      <c r="M11" s="197"/>
      <c r="N11" s="197"/>
      <c r="O11" s="197"/>
      <c r="P11" s="197"/>
      <c r="Q11" s="98"/>
      <c r="R11" s="98"/>
    </row>
    <row r="12" spans="1:18" ht="15.75" customHeight="1" x14ac:dyDescent="0.25">
      <c r="M12" s="197"/>
      <c r="N12" s="197"/>
      <c r="O12" s="197"/>
      <c r="P12" s="197"/>
      <c r="Q12" s="98"/>
      <c r="R12" s="98"/>
    </row>
    <row r="13" spans="1:18" ht="15.75" customHeight="1" x14ac:dyDescent="0.25">
      <c r="M13" s="197"/>
      <c r="N13" s="197"/>
      <c r="O13" s="197"/>
      <c r="P13" s="197"/>
      <c r="Q13" s="98"/>
      <c r="R13" s="98"/>
    </row>
    <row r="14" spans="1:18" ht="18.75" customHeight="1" x14ac:dyDescent="0.25">
      <c r="M14" s="197"/>
      <c r="N14" s="197"/>
      <c r="O14" s="197"/>
      <c r="P14" s="197"/>
      <c r="Q14" s="98"/>
      <c r="R14" s="98"/>
    </row>
    <row r="15" spans="1:18" ht="18.75" customHeight="1" x14ac:dyDescent="0.25">
      <c r="M15" s="98"/>
      <c r="N15" s="98"/>
      <c r="O15" s="98"/>
      <c r="P15" s="98"/>
      <c r="Q15" s="98"/>
      <c r="R15" s="98"/>
    </row>
    <row r="16" spans="1:18" ht="18.75" customHeight="1" x14ac:dyDescent="0.25">
      <c r="M16" s="98"/>
      <c r="N16" s="98"/>
      <c r="O16" s="98"/>
      <c r="P16" s="98"/>
      <c r="Q16" s="98"/>
      <c r="R16" s="98"/>
    </row>
    <row r="29" spans="1:1" x14ac:dyDescent="0.25">
      <c r="A29" s="97" t="s">
        <v>340</v>
      </c>
    </row>
    <row r="33" spans="1:9" hidden="1" x14ac:dyDescent="0.25">
      <c r="A33" s="96" t="s">
        <v>1</v>
      </c>
      <c r="B33" s="96" t="s">
        <v>271</v>
      </c>
      <c r="C33" s="96" t="s">
        <v>270</v>
      </c>
      <c r="D33" s="96"/>
      <c r="E33" s="96"/>
      <c r="F33" s="96"/>
      <c r="G33" s="96"/>
      <c r="H33" s="91" t="s">
        <v>269</v>
      </c>
      <c r="I33" s="91" t="s">
        <v>268</v>
      </c>
    </row>
    <row r="34" spans="1:9" hidden="1" x14ac:dyDescent="0.25">
      <c r="A34" s="91">
        <v>2000</v>
      </c>
      <c r="B34" s="91">
        <v>120480</v>
      </c>
      <c r="C34" s="91">
        <v>60508.91</v>
      </c>
      <c r="H34" s="91" t="s">
        <v>267</v>
      </c>
      <c r="I34" s="91" t="s">
        <v>267</v>
      </c>
    </row>
    <row r="35" spans="1:9" hidden="1" x14ac:dyDescent="0.25">
      <c r="B35" s="91">
        <v>122649</v>
      </c>
      <c r="C35" s="91">
        <v>57358.73</v>
      </c>
      <c r="H35" s="91">
        <f>B42-B34</f>
        <v>-15025</v>
      </c>
      <c r="I35" s="91">
        <f>C42-C34</f>
        <v>-21459.93</v>
      </c>
    </row>
    <row r="36" spans="1:9" hidden="1" x14ac:dyDescent="0.25">
      <c r="B36" s="91">
        <v>123360</v>
      </c>
      <c r="C36" s="91">
        <v>53995.77</v>
      </c>
      <c r="H36" s="91">
        <f>H35/9</f>
        <v>-1669.4444444444443</v>
      </c>
      <c r="I36" s="91">
        <f>I35/9</f>
        <v>-2384.4366666666665</v>
      </c>
    </row>
    <row r="37" spans="1:9" hidden="1" x14ac:dyDescent="0.25">
      <c r="A37" s="91">
        <v>2003</v>
      </c>
      <c r="B37" s="91">
        <v>122897</v>
      </c>
      <c r="C37" s="91">
        <v>50706.89</v>
      </c>
      <c r="H37" s="94">
        <f>(B42-B34)/B34</f>
        <v>-0.12470949535192563</v>
      </c>
      <c r="I37" s="94">
        <f>(C42-C34)/C34</f>
        <v>-0.35465735542087934</v>
      </c>
    </row>
    <row r="38" spans="1:9" hidden="1" x14ac:dyDescent="0.25">
      <c r="B38" s="91">
        <v>121382</v>
      </c>
      <c r="C38" s="91">
        <v>47605.440000000002</v>
      </c>
    </row>
    <row r="39" spans="1:9" hidden="1" x14ac:dyDescent="0.25">
      <c r="B39" s="91">
        <v>119221</v>
      </c>
      <c r="C39" s="91">
        <v>44441.98</v>
      </c>
      <c r="H39" s="91" t="s">
        <v>266</v>
      </c>
      <c r="I39" s="91" t="s">
        <v>266</v>
      </c>
    </row>
    <row r="40" spans="1:9" hidden="1" x14ac:dyDescent="0.25">
      <c r="A40" s="91">
        <v>2006</v>
      </c>
      <c r="B40" s="91">
        <v>115193</v>
      </c>
      <c r="C40" s="91">
        <v>42211.68</v>
      </c>
      <c r="H40" s="91">
        <f>B49-B43</f>
        <v>-35943</v>
      </c>
      <c r="I40" s="91">
        <f>C49-C43</f>
        <v>-3036.4799999999959</v>
      </c>
    </row>
    <row r="41" spans="1:9" hidden="1" x14ac:dyDescent="0.25">
      <c r="B41" s="91">
        <v>110648</v>
      </c>
      <c r="C41" s="91">
        <v>40566.35</v>
      </c>
      <c r="H41" s="91">
        <f>H40/7</f>
        <v>-5134.7142857142853</v>
      </c>
      <c r="I41" s="91">
        <f>I40/7</f>
        <v>-433.78285714285659</v>
      </c>
    </row>
    <row r="42" spans="1:9" hidden="1" x14ac:dyDescent="0.25">
      <c r="B42" s="91">
        <v>105455</v>
      </c>
      <c r="C42" s="91">
        <v>39048.980000000003</v>
      </c>
      <c r="H42" s="94">
        <f>(B49-B43)/B43</f>
        <v>-0.35521361439710636</v>
      </c>
      <c r="I42" s="94">
        <f>(C49-C43)/C43</f>
        <v>-7.8313886911578007E-2</v>
      </c>
    </row>
    <row r="43" spans="1:9" hidden="1" x14ac:dyDescent="0.25">
      <c r="A43" s="91">
        <v>2009</v>
      </c>
      <c r="B43" s="91">
        <v>101187</v>
      </c>
      <c r="C43" s="91">
        <v>38773.199999999997</v>
      </c>
    </row>
    <row r="44" spans="1:9" hidden="1" x14ac:dyDescent="0.25">
      <c r="B44" s="91">
        <v>94012</v>
      </c>
      <c r="C44" s="91">
        <v>36835</v>
      </c>
      <c r="H44" s="91" t="s">
        <v>265</v>
      </c>
      <c r="I44" s="91" t="s">
        <v>264</v>
      </c>
    </row>
    <row r="45" spans="1:9" hidden="1" x14ac:dyDescent="0.25">
      <c r="B45" s="91">
        <v>90647</v>
      </c>
      <c r="C45" s="91">
        <v>36686.68</v>
      </c>
      <c r="H45" s="95">
        <f>RATE(5,,-B44,B49)</f>
        <v>-7.0452777717194381E-2</v>
      </c>
      <c r="I45" s="94">
        <f>RATE(5,,-C44,C49)</f>
        <v>-6.0356614779714822E-3</v>
      </c>
    </row>
    <row r="46" spans="1:9" hidden="1" x14ac:dyDescent="0.25">
      <c r="A46" s="91">
        <v>2012</v>
      </c>
      <c r="B46" s="91">
        <v>83698</v>
      </c>
      <c r="C46" s="91">
        <v>36537.42</v>
      </c>
    </row>
    <row r="47" spans="1:9" hidden="1" x14ac:dyDescent="0.25">
      <c r="B47" s="91">
        <v>75258</v>
      </c>
      <c r="C47" s="91">
        <v>36370.519999999997</v>
      </c>
    </row>
    <row r="48" spans="1:9" hidden="1" x14ac:dyDescent="0.25">
      <c r="B48" s="91">
        <v>69817</v>
      </c>
      <c r="C48" s="91">
        <v>35983.32</v>
      </c>
    </row>
    <row r="49" spans="1:4" hidden="1" x14ac:dyDescent="0.25">
      <c r="A49" s="91">
        <v>2015</v>
      </c>
      <c r="B49" s="91">
        <v>65244</v>
      </c>
      <c r="C49" s="91">
        <v>35736.720000000001</v>
      </c>
      <c r="D49" s="121"/>
    </row>
    <row r="50" spans="1:4" x14ac:dyDescent="0.25">
      <c r="D50" s="92"/>
    </row>
  </sheetData>
  <sheetProtection algorithmName="SHA-512" hashValue="IjL2pejSgBiFUaAtD8TzRQtnVJhLKK4HiuNYpM4ii0DIVA3fqH9aXd1nXrbiuXqHyegzzoIEVDePFEgDP1NcOQ==" saltValue="kE/NCrDu+EJD5Ctem0Sd5w==" spinCount="100000" sheet="1" scenarios="1"/>
  <mergeCells count="1">
    <mergeCell ref="M1:P14"/>
  </mergeCells>
  <pageMargins left="0.7" right="0.7" top="0.75" bottom="0.75" header="0.3" footer="0.3"/>
  <pageSetup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O48"/>
  <sheetViews>
    <sheetView showGridLines="0" showRowColHeaders="0" zoomScale="80" zoomScaleNormal="80" workbookViewId="0">
      <selection sqref="A1:F1"/>
    </sheetView>
  </sheetViews>
  <sheetFormatPr defaultRowHeight="15.75" x14ac:dyDescent="0.25"/>
  <cols>
    <col min="1" max="16384" width="9" style="91"/>
  </cols>
  <sheetData>
    <row r="1" spans="1:1" x14ac:dyDescent="0.25">
      <c r="A1" s="110"/>
    </row>
    <row r="12" spans="1:1" x14ac:dyDescent="0.25">
      <c r="A12" s="111"/>
    </row>
    <row r="13" spans="1:1" x14ac:dyDescent="0.25">
      <c r="A13" s="111"/>
    </row>
    <row r="14" spans="1:1" x14ac:dyDescent="0.25">
      <c r="A14" s="111"/>
    </row>
    <row r="15" spans="1:1" x14ac:dyDescent="0.25">
      <c r="A15" s="111"/>
    </row>
    <row r="29" spans="5:15" x14ac:dyDescent="0.25">
      <c r="E29" s="102"/>
      <c r="F29" s="102"/>
      <c r="G29" s="102"/>
      <c r="H29" s="102"/>
      <c r="I29" s="102"/>
      <c r="J29" s="102"/>
      <c r="K29" s="102"/>
      <c r="L29" s="102"/>
      <c r="M29" s="102"/>
      <c r="N29" s="102"/>
      <c r="O29" s="102"/>
    </row>
    <row r="33" spans="1:4" x14ac:dyDescent="0.25">
      <c r="A33" s="102" t="s">
        <v>340</v>
      </c>
    </row>
    <row r="38" spans="1:4" hidden="1" x14ac:dyDescent="0.25">
      <c r="A38" s="96" t="s">
        <v>173</v>
      </c>
      <c r="B38" s="96" t="s">
        <v>221</v>
      </c>
    </row>
    <row r="39" spans="1:4" hidden="1" x14ac:dyDescent="0.25">
      <c r="A39" s="111" t="s">
        <v>183</v>
      </c>
      <c r="B39" s="111">
        <v>133161.74</v>
      </c>
      <c r="C39" s="115">
        <v>130000</v>
      </c>
      <c r="D39" s="94">
        <f t="shared" ref="D39:D46" si="0">B39/$B$48</f>
        <v>0.52983987343699357</v>
      </c>
    </row>
    <row r="40" spans="1:4" hidden="1" x14ac:dyDescent="0.25">
      <c r="A40" s="111" t="s">
        <v>184</v>
      </c>
      <c r="B40" s="111">
        <v>35736.720000000001</v>
      </c>
      <c r="C40" s="115">
        <v>36000</v>
      </c>
      <c r="D40" s="94">
        <f t="shared" si="0"/>
        <v>0.14219353999018997</v>
      </c>
    </row>
    <row r="41" spans="1:4" hidden="1" x14ac:dyDescent="0.25">
      <c r="A41" s="111" t="s">
        <v>186</v>
      </c>
      <c r="B41" s="111">
        <v>25194.881099999999</v>
      </c>
      <c r="C41" s="115">
        <v>25000</v>
      </c>
      <c r="D41" s="94">
        <f t="shared" si="0"/>
        <v>0.10024840928996648</v>
      </c>
    </row>
    <row r="42" spans="1:4" hidden="1" x14ac:dyDescent="0.25">
      <c r="A42" s="111" t="s">
        <v>187</v>
      </c>
      <c r="B42" s="111">
        <v>18788.596699999998</v>
      </c>
      <c r="C42" s="115">
        <v>19000</v>
      </c>
      <c r="D42" s="94">
        <f t="shared" si="0"/>
        <v>7.4758317949185069E-2</v>
      </c>
    </row>
    <row r="43" spans="1:4" hidden="1" x14ac:dyDescent="0.25">
      <c r="A43" s="111" t="s">
        <v>188</v>
      </c>
      <c r="B43" s="111">
        <v>17497.52</v>
      </c>
      <c r="C43" s="115">
        <v>17000</v>
      </c>
      <c r="D43" s="94">
        <f t="shared" si="0"/>
        <v>6.9621227405569086E-2</v>
      </c>
    </row>
    <row r="44" spans="1:4" hidden="1" x14ac:dyDescent="0.25">
      <c r="A44" s="111" t="s">
        <v>241</v>
      </c>
      <c r="B44" s="111">
        <v>12422.69</v>
      </c>
      <c r="C44" s="115">
        <v>12000</v>
      </c>
      <c r="D44" s="94">
        <f t="shared" si="0"/>
        <v>4.942888623524299E-2</v>
      </c>
    </row>
    <row r="45" spans="1:4" hidden="1" x14ac:dyDescent="0.25">
      <c r="A45" s="111" t="s">
        <v>189</v>
      </c>
      <c r="B45" s="111">
        <v>6198.3698000000004</v>
      </c>
      <c r="C45" s="115">
        <v>6200</v>
      </c>
      <c r="D45" s="94">
        <f t="shared" si="0"/>
        <v>2.4662815838450921E-2</v>
      </c>
    </row>
    <row r="46" spans="1:4" hidden="1" x14ac:dyDescent="0.25">
      <c r="A46" s="111" t="s">
        <v>185</v>
      </c>
      <c r="B46" s="111">
        <v>2323.98</v>
      </c>
      <c r="C46" s="115">
        <v>2300</v>
      </c>
      <c r="D46" s="94">
        <f t="shared" si="0"/>
        <v>9.2469298544019061E-3</v>
      </c>
    </row>
    <row r="47" spans="1:4" hidden="1" x14ac:dyDescent="0.25"/>
    <row r="48" spans="1:4" hidden="1" x14ac:dyDescent="0.25">
      <c r="A48" s="91" t="s">
        <v>239</v>
      </c>
      <c r="B48" s="91">
        <v>251324.4976</v>
      </c>
      <c r="C48" s="115">
        <v>250000</v>
      </c>
      <c r="D48" s="94">
        <f>B48/$B$48</f>
        <v>1</v>
      </c>
    </row>
  </sheetData>
  <sheetProtection algorithmName="SHA-512" hashValue="nL56myM3zEj6vF6rAslgfrOliKSrtInlZFzshYq2JrrLaR/vI4WqyeGNScNypPiZLq+FfsKcu9SkDHQh9Fp52g==" saltValue="QnWCgPaRFKX53EyQK251dw==" spinCount="100000" sheet="1" scenarios="1"/>
  <pageMargins left="0.7" right="0.7" top="0.75" bottom="0.75" header="0.3" footer="0.3"/>
  <pageSetup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O63"/>
  <sheetViews>
    <sheetView showGridLines="0" showRowColHeaders="0" zoomScale="70" zoomScaleNormal="70" workbookViewId="0"/>
  </sheetViews>
  <sheetFormatPr defaultRowHeight="15.75" x14ac:dyDescent="0.25"/>
  <cols>
    <col min="1" max="16384" width="9" style="27"/>
  </cols>
  <sheetData>
    <row r="1" spans="1:1" x14ac:dyDescent="0.25">
      <c r="A1" s="79"/>
    </row>
    <row r="12" spans="1:1" x14ac:dyDescent="0.25">
      <c r="A12" s="31"/>
    </row>
    <row r="13" spans="1:1" x14ac:dyDescent="0.25">
      <c r="A13" s="31"/>
    </row>
    <row r="14" spans="1:1" x14ac:dyDescent="0.25">
      <c r="A14" s="31"/>
    </row>
    <row r="15" spans="1:1" x14ac:dyDescent="0.25">
      <c r="A15" s="31"/>
    </row>
    <row r="29" spans="5:15" x14ac:dyDescent="0.25">
      <c r="E29" s="80"/>
      <c r="F29" s="80"/>
      <c r="G29" s="80"/>
      <c r="H29" s="80"/>
      <c r="I29" s="80"/>
      <c r="J29" s="80"/>
      <c r="K29" s="80"/>
      <c r="L29" s="80"/>
      <c r="M29" s="80"/>
      <c r="N29" s="80"/>
      <c r="O29" s="80"/>
    </row>
    <row r="33" spans="1:4" x14ac:dyDescent="0.25">
      <c r="A33" s="28" t="s">
        <v>340</v>
      </c>
    </row>
    <row r="34" spans="1:4" x14ac:dyDescent="0.25">
      <c r="A34" s="28" t="s">
        <v>334</v>
      </c>
    </row>
    <row r="38" spans="1:4" hidden="1" x14ac:dyDescent="0.25">
      <c r="A38" s="29" t="s">
        <v>173</v>
      </c>
      <c r="B38" s="29" t="s">
        <v>221</v>
      </c>
    </row>
    <row r="39" spans="1:4" hidden="1" x14ac:dyDescent="0.25">
      <c r="A39" s="186" t="s">
        <v>129</v>
      </c>
      <c r="B39" s="32">
        <v>20741.330000000002</v>
      </c>
      <c r="C39" s="188">
        <v>21000</v>
      </c>
      <c r="D39" s="30">
        <f t="shared" ref="D39:D61" si="0">B39/$B$63</f>
        <v>0.58039266054635119</v>
      </c>
    </row>
    <row r="40" spans="1:4" hidden="1" x14ac:dyDescent="0.25">
      <c r="A40" s="186" t="s">
        <v>56</v>
      </c>
      <c r="B40" s="32">
        <v>4094.33</v>
      </c>
      <c r="C40" s="188">
        <v>4100</v>
      </c>
      <c r="D40" s="30">
        <f t="shared" si="0"/>
        <v>0.1145692721659962</v>
      </c>
    </row>
    <row r="41" spans="1:4" hidden="1" x14ac:dyDescent="0.25">
      <c r="A41" s="186" t="s">
        <v>328</v>
      </c>
      <c r="B41" s="32">
        <v>2022.78</v>
      </c>
      <c r="C41" s="188">
        <v>2000</v>
      </c>
      <c r="D41" s="30">
        <f t="shared" si="0"/>
        <v>5.6602284708837297E-2</v>
      </c>
    </row>
    <row r="42" spans="1:4" hidden="1" x14ac:dyDescent="0.25">
      <c r="A42" s="186" t="s">
        <v>70</v>
      </c>
      <c r="B42" s="32">
        <v>1236.42</v>
      </c>
      <c r="C42" s="188">
        <v>1200</v>
      </c>
      <c r="D42" s="30">
        <f t="shared" si="0"/>
        <v>3.4598026903420349E-2</v>
      </c>
    </row>
    <row r="43" spans="1:4" hidden="1" x14ac:dyDescent="0.25">
      <c r="A43" s="186" t="s">
        <v>87</v>
      </c>
      <c r="B43" s="32">
        <v>957.99</v>
      </c>
      <c r="C43" s="188" t="s">
        <v>260</v>
      </c>
      <c r="D43" s="30">
        <f t="shared" si="0"/>
        <v>2.6806880989637547E-2</v>
      </c>
    </row>
    <row r="44" spans="1:4" hidden="1" x14ac:dyDescent="0.25">
      <c r="A44" s="186" t="s">
        <v>115</v>
      </c>
      <c r="B44" s="32">
        <v>905.87</v>
      </c>
      <c r="C44" s="188" t="s">
        <v>260</v>
      </c>
      <c r="D44" s="30">
        <f t="shared" si="0"/>
        <v>2.5348437125735097E-2</v>
      </c>
    </row>
    <row r="45" spans="1:4" hidden="1" x14ac:dyDescent="0.25">
      <c r="A45" s="186" t="s">
        <v>90</v>
      </c>
      <c r="B45" s="32">
        <v>756.32</v>
      </c>
      <c r="C45" s="188" t="s">
        <v>260</v>
      </c>
      <c r="D45" s="30">
        <f t="shared" si="0"/>
        <v>2.1163665831671178E-2</v>
      </c>
    </row>
    <row r="46" spans="1:4" hidden="1" x14ac:dyDescent="0.25">
      <c r="A46" s="186" t="s">
        <v>59</v>
      </c>
      <c r="B46" s="32">
        <v>730.26</v>
      </c>
      <c r="C46" s="188" t="s">
        <v>260</v>
      </c>
      <c r="D46" s="30">
        <f t="shared" si="0"/>
        <v>2.0434443899719951E-2</v>
      </c>
    </row>
    <row r="47" spans="1:4" hidden="1" x14ac:dyDescent="0.25">
      <c r="A47" s="186" t="s">
        <v>58</v>
      </c>
      <c r="B47" s="32">
        <v>599.76</v>
      </c>
      <c r="C47" s="188" t="s">
        <v>260</v>
      </c>
      <c r="D47" s="30">
        <f t="shared" si="0"/>
        <v>1.6782737755451534E-2</v>
      </c>
    </row>
    <row r="48" spans="1:4" hidden="1" x14ac:dyDescent="0.25">
      <c r="A48" s="186" t="s">
        <v>128</v>
      </c>
      <c r="B48" s="32">
        <v>471.8</v>
      </c>
      <c r="C48" s="188" t="s">
        <v>261</v>
      </c>
      <c r="D48" s="30">
        <f t="shared" si="0"/>
        <v>1.3202106964489186E-2</v>
      </c>
    </row>
    <row r="49" spans="1:4" hidden="1" x14ac:dyDescent="0.25">
      <c r="A49" s="186" t="s">
        <v>63</v>
      </c>
      <c r="B49" s="32">
        <v>459.38</v>
      </c>
      <c r="C49" s="188"/>
      <c r="D49" s="30">
        <f t="shared" si="0"/>
        <v>1.2854565276276054E-2</v>
      </c>
    </row>
    <row r="50" spans="1:4" hidden="1" x14ac:dyDescent="0.25">
      <c r="A50" s="186" t="s">
        <v>146</v>
      </c>
      <c r="B50" s="32">
        <v>426.95</v>
      </c>
      <c r="C50" s="188" t="s">
        <v>261</v>
      </c>
      <c r="D50" s="30">
        <f t="shared" si="0"/>
        <v>1.1947095312608432E-2</v>
      </c>
    </row>
    <row r="51" spans="1:4" hidden="1" x14ac:dyDescent="0.25">
      <c r="A51" s="186" t="s">
        <v>54</v>
      </c>
      <c r="B51" s="32">
        <v>420.19</v>
      </c>
      <c r="C51" s="188" t="s">
        <v>261</v>
      </c>
      <c r="D51" s="30">
        <f t="shared" si="0"/>
        <v>1.1757934136093072E-2</v>
      </c>
    </row>
    <row r="52" spans="1:4" hidden="1" x14ac:dyDescent="0.25">
      <c r="A52" s="186" t="s">
        <v>160</v>
      </c>
      <c r="B52" s="32">
        <v>408.65</v>
      </c>
      <c r="C52" s="188" t="s">
        <v>261</v>
      </c>
      <c r="D52" s="30">
        <f t="shared" si="0"/>
        <v>1.1435016979734008E-2</v>
      </c>
    </row>
    <row r="53" spans="1:4" hidden="1" x14ac:dyDescent="0.25">
      <c r="A53" s="186" t="s">
        <v>47</v>
      </c>
      <c r="B53" s="32">
        <v>379.21</v>
      </c>
      <c r="C53" s="188" t="s">
        <v>261</v>
      </c>
      <c r="D53" s="30">
        <f t="shared" si="0"/>
        <v>1.0611214459525104E-2</v>
      </c>
    </row>
    <row r="54" spans="1:4" hidden="1" x14ac:dyDescent="0.25">
      <c r="A54" s="186" t="s">
        <v>144</v>
      </c>
      <c r="B54" s="32">
        <v>254.87</v>
      </c>
      <c r="C54" s="188" t="s">
        <v>261</v>
      </c>
      <c r="D54" s="30">
        <f t="shared" si="0"/>
        <v>7.1318800382351817E-3</v>
      </c>
    </row>
    <row r="55" spans="1:4" hidden="1" x14ac:dyDescent="0.25">
      <c r="A55" s="186" t="s">
        <v>110</v>
      </c>
      <c r="B55" s="32">
        <v>228.98</v>
      </c>
      <c r="C55" s="188" t="s">
        <v>261</v>
      </c>
      <c r="D55" s="30">
        <f t="shared" si="0"/>
        <v>6.4074151181194019E-3</v>
      </c>
    </row>
    <row r="56" spans="1:4" hidden="1" x14ac:dyDescent="0.25">
      <c r="A56" s="186" t="s">
        <v>91</v>
      </c>
      <c r="B56" s="32">
        <v>204.83</v>
      </c>
      <c r="C56" s="188"/>
      <c r="D56" s="30">
        <f t="shared" si="0"/>
        <v>5.7316396132605345E-3</v>
      </c>
    </row>
    <row r="57" spans="1:4" hidden="1" x14ac:dyDescent="0.25">
      <c r="A57" s="186" t="s">
        <v>117</v>
      </c>
      <c r="B57" s="32">
        <v>135.19999999999999</v>
      </c>
      <c r="C57" s="188" t="s">
        <v>262</v>
      </c>
      <c r="D57" s="30">
        <f t="shared" si="0"/>
        <v>3.7832235303072019E-3</v>
      </c>
    </row>
    <row r="58" spans="1:4" hidden="1" x14ac:dyDescent="0.25">
      <c r="A58" s="186" t="s">
        <v>83</v>
      </c>
      <c r="B58" s="32">
        <v>133.56</v>
      </c>
      <c r="C58" s="188" t="s">
        <v>262</v>
      </c>
      <c r="D58" s="30">
        <f t="shared" si="0"/>
        <v>3.7373323573064343E-3</v>
      </c>
    </row>
    <row r="59" spans="1:4" hidden="1" x14ac:dyDescent="0.25">
      <c r="A59" s="186" t="s">
        <v>84</v>
      </c>
      <c r="B59" s="32">
        <v>121.73</v>
      </c>
      <c r="C59" s="188" t="s">
        <v>262</v>
      </c>
      <c r="D59" s="30">
        <f t="shared" si="0"/>
        <v>3.4063002984045542E-3</v>
      </c>
    </row>
    <row r="60" spans="1:4" hidden="1" x14ac:dyDescent="0.25">
      <c r="A60" s="186" t="s">
        <v>339</v>
      </c>
      <c r="B60" s="32">
        <v>36.700000000000003</v>
      </c>
      <c r="C60" s="188" t="s">
        <v>263</v>
      </c>
      <c r="D60" s="30">
        <f t="shared" si="0"/>
        <v>1.0269549080049877E-3</v>
      </c>
    </row>
    <row r="61" spans="1:4" hidden="1" x14ac:dyDescent="0.25">
      <c r="A61" s="186" t="s">
        <v>77</v>
      </c>
      <c r="B61" s="32">
        <v>9.61</v>
      </c>
      <c r="C61" s="188" t="s">
        <v>263</v>
      </c>
      <c r="D61" s="30">
        <f t="shared" si="0"/>
        <v>2.689110808154749E-4</v>
      </c>
    </row>
    <row r="62" spans="1:4" hidden="1" x14ac:dyDescent="0.25"/>
    <row r="63" spans="1:4" hidden="1" x14ac:dyDescent="0.25">
      <c r="A63" s="27" t="s">
        <v>255</v>
      </c>
      <c r="B63" s="32">
        <v>35736.720000000001</v>
      </c>
      <c r="C63" s="81">
        <v>36000</v>
      </c>
      <c r="D63" s="30">
        <f>B63/$B$63</f>
        <v>1</v>
      </c>
    </row>
  </sheetData>
  <sheetProtection algorithmName="SHA-512" hashValue="hOb8Iquukl6Ff6qpT9KzwgEUReX++jmr4Z0VUTw/G8ziiJ0aE9kVlENHDLai07cLIdHOWKGCkXJP4B454Tf6nA==" saltValue="VE283vTgdYQo4+UTvMoZDg==" spinCount="100000" sheet="1" scenarios="1"/>
  <sortState ref="A38:D61">
    <sortCondition descending="1" ref="B39"/>
  </sortState>
  <pageMargins left="0.7" right="0.7" top="0.75" bottom="0.75" header="0.3" footer="0.3"/>
  <pageSetup paperSize="0" orientation="portrait" horizontalDpi="0" verticalDpi="0" copies="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S54"/>
  <sheetViews>
    <sheetView showGridLines="0" showRowColHeaders="0" zoomScale="80" zoomScaleNormal="80" workbookViewId="0">
      <selection sqref="A1:F1"/>
    </sheetView>
  </sheetViews>
  <sheetFormatPr defaultRowHeight="15.75" x14ac:dyDescent="0.25"/>
  <cols>
    <col min="1" max="16384" width="9" style="91"/>
  </cols>
  <sheetData>
    <row r="1" spans="18:19" x14ac:dyDescent="0.25">
      <c r="R1" s="116"/>
      <c r="S1" s="116"/>
    </row>
    <row r="2" spans="18:19" x14ac:dyDescent="0.25">
      <c r="R2" s="116"/>
      <c r="S2" s="116"/>
    </row>
    <row r="3" spans="18:19" x14ac:dyDescent="0.25">
      <c r="R3" s="116"/>
      <c r="S3" s="116"/>
    </row>
    <row r="4" spans="18:19" x14ac:dyDescent="0.25">
      <c r="R4" s="116"/>
      <c r="S4" s="116"/>
    </row>
    <row r="5" spans="18:19" x14ac:dyDescent="0.25">
      <c r="R5" s="116"/>
      <c r="S5" s="116"/>
    </row>
    <row r="6" spans="18:19" x14ac:dyDescent="0.25">
      <c r="R6" s="116"/>
      <c r="S6" s="116"/>
    </row>
    <row r="7" spans="18:19" x14ac:dyDescent="0.25">
      <c r="R7" s="116"/>
      <c r="S7" s="116"/>
    </row>
    <row r="8" spans="18:19" x14ac:dyDescent="0.25">
      <c r="R8" s="116"/>
      <c r="S8" s="116"/>
    </row>
    <row r="9" spans="18:19" ht="16.5" customHeight="1" x14ac:dyDescent="0.25">
      <c r="R9" s="116"/>
      <c r="S9" s="116"/>
    </row>
    <row r="10" spans="18:19" x14ac:dyDescent="0.25">
      <c r="R10" s="116"/>
      <c r="S10" s="116"/>
    </row>
    <row r="11" spans="18:19" x14ac:dyDescent="0.25">
      <c r="R11" s="116"/>
      <c r="S11" s="116"/>
    </row>
    <row r="12" spans="18:19" x14ac:dyDescent="0.25">
      <c r="R12" s="116"/>
      <c r="S12" s="116"/>
    </row>
    <row r="13" spans="18:19" x14ac:dyDescent="0.25">
      <c r="R13" s="116"/>
      <c r="S13" s="116"/>
    </row>
    <row r="14" spans="18:19" x14ac:dyDescent="0.25">
      <c r="R14" s="116"/>
      <c r="S14" s="116"/>
    </row>
    <row r="15" spans="18:19" x14ac:dyDescent="0.25">
      <c r="R15" s="116"/>
      <c r="S15" s="116"/>
    </row>
    <row r="16" spans="18:19" x14ac:dyDescent="0.25">
      <c r="R16" s="116"/>
      <c r="S16" s="116"/>
    </row>
    <row r="17" spans="1:19" x14ac:dyDescent="0.25">
      <c r="R17" s="116"/>
      <c r="S17" s="116"/>
    </row>
    <row r="18" spans="1:19" x14ac:dyDescent="0.25">
      <c r="R18" s="116"/>
      <c r="S18" s="116"/>
    </row>
    <row r="19" spans="1:19" x14ac:dyDescent="0.25">
      <c r="R19" s="116"/>
      <c r="S19" s="116"/>
    </row>
    <row r="20" spans="1:19" x14ac:dyDescent="0.25">
      <c r="R20" s="116"/>
      <c r="S20" s="116"/>
    </row>
    <row r="21" spans="1:19" x14ac:dyDescent="0.25">
      <c r="R21" s="116"/>
      <c r="S21" s="116"/>
    </row>
    <row r="22" spans="1:19" x14ac:dyDescent="0.25">
      <c r="R22" s="116"/>
      <c r="S22" s="116"/>
    </row>
    <row r="24" spans="1:19" x14ac:dyDescent="0.25">
      <c r="O24" s="111"/>
      <c r="P24" s="111"/>
    </row>
    <row r="26" spans="1:19" x14ac:dyDescent="0.25">
      <c r="A26" s="91" t="s">
        <v>340</v>
      </c>
    </row>
    <row r="27" spans="1:19" x14ac:dyDescent="0.25">
      <c r="A27" s="91" t="s">
        <v>335</v>
      </c>
    </row>
    <row r="30" spans="1:19" hidden="1" x14ac:dyDescent="0.25">
      <c r="B30" s="116">
        <v>2000</v>
      </c>
      <c r="C30" s="116">
        <v>2015</v>
      </c>
      <c r="D30" s="116" t="s">
        <v>250</v>
      </c>
      <c r="F30" s="116"/>
      <c r="G30" s="116"/>
    </row>
    <row r="31" spans="1:19" hidden="1" x14ac:dyDescent="0.25">
      <c r="A31" s="91" t="s">
        <v>77</v>
      </c>
      <c r="B31" s="116">
        <v>137.88999999999999</v>
      </c>
      <c r="C31" s="116">
        <v>9.61</v>
      </c>
      <c r="D31" s="116">
        <f t="shared" ref="D31:D51" si="0">(C31-B31)/B31</f>
        <v>-0.93030676626296316</v>
      </c>
      <c r="F31" s="116"/>
    </row>
    <row r="32" spans="1:19" hidden="1" x14ac:dyDescent="0.25">
      <c r="A32" s="91" t="s">
        <v>144</v>
      </c>
      <c r="B32" s="91">
        <v>1681.08</v>
      </c>
      <c r="C32" s="91">
        <v>254.87</v>
      </c>
      <c r="D32" s="116">
        <f t="shared" si="0"/>
        <v>-0.84838913079686873</v>
      </c>
      <c r="F32" s="116"/>
    </row>
    <row r="33" spans="1:7" hidden="1" x14ac:dyDescent="0.25">
      <c r="A33" s="91" t="s">
        <v>160</v>
      </c>
      <c r="B33" s="91">
        <v>1626.63</v>
      </c>
      <c r="C33" s="91">
        <v>408.65</v>
      </c>
      <c r="D33" s="116">
        <f t="shared" si="0"/>
        <v>-0.74877507484799855</v>
      </c>
      <c r="F33" s="116"/>
      <c r="G33" s="116"/>
    </row>
    <row r="34" spans="1:7" hidden="1" x14ac:dyDescent="0.25">
      <c r="A34" s="91" t="s">
        <v>83</v>
      </c>
      <c r="B34" s="116">
        <v>525.58000000000004</v>
      </c>
      <c r="C34" s="116">
        <v>133.56</v>
      </c>
      <c r="D34" s="116">
        <f t="shared" si="0"/>
        <v>-0.74588074127630433</v>
      </c>
      <c r="F34" s="116"/>
      <c r="G34" s="116"/>
    </row>
    <row r="35" spans="1:7" hidden="1" x14ac:dyDescent="0.25">
      <c r="A35" s="91" t="s">
        <v>70</v>
      </c>
      <c r="B35" s="116">
        <v>4740.53</v>
      </c>
      <c r="C35" s="116">
        <v>1236.42</v>
      </c>
      <c r="D35" s="116">
        <f t="shared" si="0"/>
        <v>-0.73918106203314815</v>
      </c>
      <c r="F35" s="116"/>
      <c r="G35" s="116"/>
    </row>
    <row r="36" spans="1:7" hidden="1" x14ac:dyDescent="0.25">
      <c r="A36" s="91" t="s">
        <v>128</v>
      </c>
      <c r="B36" s="116">
        <v>1797.85</v>
      </c>
      <c r="C36" s="116">
        <v>471.8</v>
      </c>
      <c r="D36" s="116">
        <f t="shared" si="0"/>
        <v>-0.73757543732791953</v>
      </c>
      <c r="F36" s="116"/>
      <c r="G36" s="116"/>
    </row>
    <row r="37" spans="1:7" hidden="1" x14ac:dyDescent="0.25">
      <c r="A37" s="91" t="s">
        <v>110</v>
      </c>
      <c r="B37" s="116">
        <v>671.11</v>
      </c>
      <c r="C37" s="116">
        <v>228.98</v>
      </c>
      <c r="D37" s="116">
        <f t="shared" si="0"/>
        <v>-0.65880407086766701</v>
      </c>
      <c r="F37" s="116"/>
      <c r="G37" s="116"/>
    </row>
    <row r="38" spans="1:7" hidden="1" x14ac:dyDescent="0.25">
      <c r="A38" s="91" t="s">
        <v>117</v>
      </c>
      <c r="B38" s="116">
        <v>368.94</v>
      </c>
      <c r="C38" s="116">
        <v>135.19999999999999</v>
      </c>
      <c r="D38" s="116">
        <f t="shared" si="0"/>
        <v>-0.63354474982381959</v>
      </c>
      <c r="F38" s="116"/>
      <c r="G38" s="116"/>
    </row>
    <row r="39" spans="1:7" hidden="1" x14ac:dyDescent="0.25">
      <c r="A39" s="91" t="s">
        <v>59</v>
      </c>
      <c r="B39" s="116">
        <v>1962.47</v>
      </c>
      <c r="C39" s="116">
        <v>730.26</v>
      </c>
      <c r="D39" s="116">
        <f t="shared" si="0"/>
        <v>-0.62788730528364767</v>
      </c>
      <c r="F39" s="116"/>
      <c r="G39" s="116"/>
    </row>
    <row r="40" spans="1:7" hidden="1" x14ac:dyDescent="0.25">
      <c r="A40" s="91" t="s">
        <v>339</v>
      </c>
      <c r="B40" s="116">
        <v>98.54</v>
      </c>
      <c r="C40" s="116">
        <v>36.700000000000003</v>
      </c>
      <c r="D40" s="116">
        <f t="shared" si="0"/>
        <v>-0.62756241120357215</v>
      </c>
      <c r="F40" s="116"/>
      <c r="G40" s="116"/>
    </row>
    <row r="41" spans="1:7" hidden="1" x14ac:dyDescent="0.25">
      <c r="A41" s="91" t="s">
        <v>87</v>
      </c>
      <c r="B41" s="116">
        <v>2523.37</v>
      </c>
      <c r="C41" s="116">
        <v>957.99</v>
      </c>
      <c r="D41" s="116">
        <f t="shared" si="0"/>
        <v>-0.62035294071024061</v>
      </c>
      <c r="F41" s="116"/>
      <c r="G41" s="116"/>
    </row>
    <row r="42" spans="1:7" hidden="1" x14ac:dyDescent="0.25">
      <c r="A42" s="91" t="s">
        <v>58</v>
      </c>
      <c r="B42" s="116">
        <v>1390.8</v>
      </c>
      <c r="C42" s="116">
        <v>599.76</v>
      </c>
      <c r="D42" s="116">
        <f t="shared" si="0"/>
        <v>-0.5687661777394305</v>
      </c>
      <c r="F42" s="116"/>
      <c r="G42" s="116"/>
    </row>
    <row r="43" spans="1:7" hidden="1" x14ac:dyDescent="0.25">
      <c r="A43" s="91" t="s">
        <v>328</v>
      </c>
      <c r="B43" s="116">
        <v>4506.3900000000003</v>
      </c>
      <c r="C43" s="116">
        <v>2022.78</v>
      </c>
      <c r="D43" s="116">
        <f t="shared" si="0"/>
        <v>-0.55113072769999938</v>
      </c>
      <c r="F43" s="116"/>
      <c r="G43" s="116"/>
    </row>
    <row r="44" spans="1:7" hidden="1" x14ac:dyDescent="0.25">
      <c r="A44" s="91" t="s">
        <v>146</v>
      </c>
      <c r="B44" s="91">
        <v>926.6</v>
      </c>
      <c r="C44" s="91">
        <v>426.95</v>
      </c>
      <c r="D44" s="116">
        <f t="shared" si="0"/>
        <v>-0.53922944096697611</v>
      </c>
      <c r="F44" s="116"/>
      <c r="G44" s="116"/>
    </row>
    <row r="45" spans="1:7" hidden="1" x14ac:dyDescent="0.25">
      <c r="A45" s="91" t="s">
        <v>47</v>
      </c>
      <c r="B45" s="116">
        <v>652.1</v>
      </c>
      <c r="C45" s="116">
        <v>379.21</v>
      </c>
      <c r="D45" s="116">
        <f t="shared" si="0"/>
        <v>-0.41847876092623837</v>
      </c>
      <c r="F45" s="116"/>
      <c r="G45" s="116"/>
    </row>
    <row r="46" spans="1:7" hidden="1" x14ac:dyDescent="0.25">
      <c r="A46" s="91" t="s">
        <v>84</v>
      </c>
      <c r="B46" s="116">
        <v>208.94</v>
      </c>
      <c r="C46" s="116">
        <v>121.73</v>
      </c>
      <c r="D46" s="116">
        <f t="shared" si="0"/>
        <v>-0.41739255288599597</v>
      </c>
      <c r="F46" s="116"/>
      <c r="G46" s="116"/>
    </row>
    <row r="47" spans="1:7" hidden="1" x14ac:dyDescent="0.25">
      <c r="A47" s="91" t="s">
        <v>129</v>
      </c>
      <c r="B47" s="116">
        <v>28756.36</v>
      </c>
      <c r="C47" s="116">
        <v>20741.330000000002</v>
      </c>
      <c r="D47" s="116">
        <f t="shared" si="0"/>
        <v>-0.27872199402149639</v>
      </c>
      <c r="F47" s="116"/>
      <c r="G47" s="116"/>
    </row>
    <row r="48" spans="1:7" hidden="1" x14ac:dyDescent="0.25">
      <c r="A48" s="91" t="s">
        <v>56</v>
      </c>
      <c r="B48" s="116">
        <v>5194.75</v>
      </c>
      <c r="C48" s="116">
        <v>4094.33</v>
      </c>
      <c r="D48" s="116">
        <f t="shared" si="0"/>
        <v>-0.21183310072669523</v>
      </c>
      <c r="F48" s="116"/>
      <c r="G48" s="116"/>
    </row>
    <row r="49" spans="1:4" hidden="1" x14ac:dyDescent="0.25">
      <c r="A49" s="91" t="s">
        <v>54</v>
      </c>
      <c r="B49" s="116">
        <v>465.05</v>
      </c>
      <c r="C49" s="116">
        <v>420.19</v>
      </c>
      <c r="D49" s="116">
        <f t="shared" si="0"/>
        <v>-9.6462745941296668E-2</v>
      </c>
    </row>
    <row r="50" spans="1:4" hidden="1" x14ac:dyDescent="0.25">
      <c r="A50" s="91" t="s">
        <v>90</v>
      </c>
      <c r="B50" s="116">
        <v>748.8</v>
      </c>
      <c r="C50" s="116">
        <v>756.32</v>
      </c>
      <c r="D50" s="116">
        <f t="shared" si="0"/>
        <v>1.004273504273517E-2</v>
      </c>
    </row>
    <row r="51" spans="1:4" hidden="1" x14ac:dyDescent="0.25">
      <c r="A51" s="91" t="s">
        <v>115</v>
      </c>
      <c r="B51" s="116">
        <v>664.23</v>
      </c>
      <c r="C51" s="116">
        <v>905.87</v>
      </c>
      <c r="D51" s="116">
        <f t="shared" si="0"/>
        <v>0.36378965117504475</v>
      </c>
    </row>
    <row r="52" spans="1:4" hidden="1" x14ac:dyDescent="0.25"/>
    <row r="53" spans="1:4" hidden="1" x14ac:dyDescent="0.25"/>
    <row r="54" spans="1:4" hidden="1" x14ac:dyDescent="0.25">
      <c r="A54" s="91" t="s">
        <v>255</v>
      </c>
      <c r="B54" s="91">
        <v>60508.91</v>
      </c>
      <c r="C54" s="91">
        <v>35736.720000000001</v>
      </c>
      <c r="D54" s="116">
        <f>(C54-B54)/B54</f>
        <v>-0.40939739287982546</v>
      </c>
    </row>
  </sheetData>
  <sheetProtection algorithmName="SHA-512" hashValue="xicb+YDTP8BcT+H26p7ocqE8GsGmK/mtehUSALL7JIfFwfNbOXOzQvtNRf2wOgm9dkC6bllNjrpxOUS743pmGA==" saltValue="LbByH1iQFajGPBpMrF1LwQ==" spinCount="100000" sheet="1" scenarios="1"/>
  <sortState ref="A31:D51">
    <sortCondition ref="D31"/>
  </sortState>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E52"/>
  <sheetViews>
    <sheetView showGridLines="0" showRowColHeaders="0" zoomScale="80" zoomScaleNormal="80" workbookViewId="0"/>
  </sheetViews>
  <sheetFormatPr defaultRowHeight="15.75" x14ac:dyDescent="0.25"/>
  <cols>
    <col min="1" max="16384" width="9" style="16"/>
  </cols>
  <sheetData>
    <row r="1" spans="1:5" ht="15.75" customHeight="1" x14ac:dyDescent="0.3">
      <c r="A1" s="19"/>
    </row>
    <row r="3" spans="1:5" x14ac:dyDescent="0.25">
      <c r="E3" s="18"/>
    </row>
    <row r="29" spans="1:1" x14ac:dyDescent="0.25">
      <c r="A29" s="20" t="s">
        <v>199</v>
      </c>
    </row>
    <row r="37" spans="1:4" hidden="1" x14ac:dyDescent="0.25">
      <c r="A37" s="18" t="s">
        <v>1</v>
      </c>
      <c r="B37" s="18" t="s">
        <v>224</v>
      </c>
      <c r="C37" s="18" t="s">
        <v>225</v>
      </c>
      <c r="D37" s="18" t="s">
        <v>223</v>
      </c>
    </row>
    <row r="38" spans="1:4" hidden="1" x14ac:dyDescent="0.25">
      <c r="A38" s="16">
        <v>2000</v>
      </c>
      <c r="B38" s="16">
        <v>523340</v>
      </c>
      <c r="C38" s="16">
        <v>385769</v>
      </c>
      <c r="D38" s="16">
        <v>590499</v>
      </c>
    </row>
    <row r="39" spans="1:4" hidden="1" x14ac:dyDescent="0.25">
      <c r="A39" s="16">
        <v>2001</v>
      </c>
      <c r="B39" s="17">
        <v>529672</v>
      </c>
      <c r="C39" s="17">
        <v>365870</v>
      </c>
      <c r="D39" s="17">
        <v>564947</v>
      </c>
    </row>
    <row r="40" spans="1:4" hidden="1" x14ac:dyDescent="0.25">
      <c r="A40" s="16">
        <v>2002</v>
      </c>
      <c r="B40" s="17">
        <v>530441</v>
      </c>
      <c r="C40" s="17">
        <v>350496</v>
      </c>
      <c r="D40" s="17">
        <v>546138</v>
      </c>
    </row>
    <row r="41" spans="1:4" hidden="1" x14ac:dyDescent="0.25">
      <c r="A41" s="16">
        <v>2003</v>
      </c>
      <c r="B41" s="17">
        <v>525859</v>
      </c>
      <c r="C41" s="17">
        <v>336424</v>
      </c>
      <c r="D41" s="17">
        <v>530782</v>
      </c>
    </row>
    <row r="42" spans="1:4" hidden="1" x14ac:dyDescent="0.25">
      <c r="A42" s="16">
        <v>2004</v>
      </c>
      <c r="B42" s="17">
        <v>515748</v>
      </c>
      <c r="C42" s="17">
        <v>323621</v>
      </c>
      <c r="D42" s="17">
        <v>515897</v>
      </c>
    </row>
    <row r="43" spans="1:4" hidden="1" x14ac:dyDescent="0.25">
      <c r="A43" s="16">
        <v>2005</v>
      </c>
      <c r="B43" s="17">
        <v>500985</v>
      </c>
      <c r="C43" s="17">
        <v>312410</v>
      </c>
      <c r="D43" s="17">
        <v>503119</v>
      </c>
    </row>
    <row r="44" spans="1:4" hidden="1" x14ac:dyDescent="0.25">
      <c r="A44" s="16">
        <v>2006</v>
      </c>
      <c r="B44" s="17">
        <v>487289</v>
      </c>
      <c r="C44" s="17">
        <v>299003</v>
      </c>
      <c r="D44" s="17">
        <v>488954</v>
      </c>
    </row>
    <row r="45" spans="1:4" hidden="1" x14ac:dyDescent="0.25">
      <c r="A45" s="16">
        <v>2007</v>
      </c>
      <c r="B45" s="17">
        <v>470007</v>
      </c>
      <c r="C45" s="17">
        <v>286590</v>
      </c>
      <c r="D45" s="17">
        <v>476249</v>
      </c>
    </row>
    <row r="46" spans="1:4" hidden="1" x14ac:dyDescent="0.25">
      <c r="A46" s="16">
        <v>2008</v>
      </c>
      <c r="B46" s="17">
        <v>449126</v>
      </c>
      <c r="C46" s="17">
        <v>272077</v>
      </c>
      <c r="D46" s="17">
        <v>460776</v>
      </c>
    </row>
    <row r="47" spans="1:4" hidden="1" x14ac:dyDescent="0.25">
      <c r="A47" s="16">
        <v>2009</v>
      </c>
      <c r="B47" s="17">
        <v>396920</v>
      </c>
      <c r="C47" s="17">
        <v>263322</v>
      </c>
      <c r="D47" s="17">
        <v>454142</v>
      </c>
    </row>
    <row r="48" spans="1:4" hidden="1" x14ac:dyDescent="0.25">
      <c r="A48" s="16">
        <v>2010</v>
      </c>
      <c r="B48" s="17">
        <v>357932</v>
      </c>
      <c r="C48" s="17">
        <v>257441</v>
      </c>
      <c r="D48" s="17">
        <v>449899</v>
      </c>
    </row>
    <row r="49" spans="1:4" hidden="1" x14ac:dyDescent="0.25">
      <c r="A49" s="16">
        <v>2011</v>
      </c>
      <c r="B49" s="17">
        <v>325922</v>
      </c>
      <c r="C49" s="17">
        <v>247541</v>
      </c>
      <c r="D49" s="17">
        <v>437118</v>
      </c>
    </row>
    <row r="50" spans="1:4" hidden="1" x14ac:dyDescent="0.25">
      <c r="A50" s="16">
        <v>2012</v>
      </c>
      <c r="B50" s="17">
        <v>275355</v>
      </c>
      <c r="C50" s="17">
        <v>236777</v>
      </c>
      <c r="D50" s="17">
        <v>420086</v>
      </c>
    </row>
    <row r="51" spans="1:4" hidden="1" x14ac:dyDescent="0.25">
      <c r="A51" s="16">
        <v>2013</v>
      </c>
      <c r="B51" s="17">
        <v>249775</v>
      </c>
      <c r="C51" s="17">
        <v>229225</v>
      </c>
      <c r="D51" s="17">
        <v>403710</v>
      </c>
    </row>
    <row r="52" spans="1:4" hidden="1" x14ac:dyDescent="0.25">
      <c r="A52" s="16">
        <v>2014</v>
      </c>
      <c r="B52" s="17">
        <v>218531</v>
      </c>
      <c r="C52" s="17">
        <v>223527</v>
      </c>
      <c r="D52" s="17">
        <v>391928</v>
      </c>
    </row>
  </sheetData>
  <sheetProtection algorithmName="SHA-512" hashValue="sjn2FM94vQRqfQ4CLU86rxdKDwwm5Dqrml3P9KFSqBXUTNe7RwiIbq986r1bdGYCfgNt4rP/MkaYxubSXeDLZQ==" saltValue="/HNorKK1Pan76OcnKQZ4eQ==" spinCount="100000" sheet="1" scenarios="1"/>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E53"/>
  <sheetViews>
    <sheetView showGridLines="0" showRowColHeaders="0" zoomScale="80" zoomScaleNormal="80" workbookViewId="0">
      <selection sqref="A1:F1"/>
    </sheetView>
  </sheetViews>
  <sheetFormatPr defaultRowHeight="15.75" x14ac:dyDescent="0.25"/>
  <cols>
    <col min="1" max="16384" width="9" style="27"/>
  </cols>
  <sheetData>
    <row r="1" spans="1:5" ht="15.75" customHeight="1" x14ac:dyDescent="0.3">
      <c r="A1" s="89"/>
    </row>
    <row r="3" spans="1:5" x14ac:dyDescent="0.25">
      <c r="E3" s="29"/>
    </row>
    <row r="29" spans="1:1" x14ac:dyDescent="0.25">
      <c r="A29" s="90" t="s">
        <v>340</v>
      </c>
    </row>
    <row r="37" spans="1:4" hidden="1" x14ac:dyDescent="0.25">
      <c r="A37" s="29" t="s">
        <v>1</v>
      </c>
      <c r="B37" s="29" t="s">
        <v>224</v>
      </c>
      <c r="C37" s="29" t="s">
        <v>225</v>
      </c>
      <c r="D37" s="29" t="s">
        <v>223</v>
      </c>
    </row>
    <row r="38" spans="1:4" hidden="1" x14ac:dyDescent="0.25">
      <c r="A38" s="27">
        <v>2000</v>
      </c>
      <c r="B38" s="32">
        <v>120480</v>
      </c>
      <c r="C38" s="32">
        <v>60508.91</v>
      </c>
      <c r="D38" s="32">
        <v>121814.93</v>
      </c>
    </row>
    <row r="39" spans="1:4" hidden="1" x14ac:dyDescent="0.25">
      <c r="A39" s="27">
        <v>2001</v>
      </c>
      <c r="B39" s="32">
        <v>122649</v>
      </c>
      <c r="C39" s="32">
        <v>57358.73</v>
      </c>
      <c r="D39" s="32">
        <v>115862.98</v>
      </c>
    </row>
    <row r="40" spans="1:4" hidden="1" x14ac:dyDescent="0.25">
      <c r="A40" s="27">
        <v>2002</v>
      </c>
      <c r="B40" s="32">
        <v>123360</v>
      </c>
      <c r="C40" s="32">
        <v>53995.77</v>
      </c>
      <c r="D40" s="32">
        <v>109680.24</v>
      </c>
    </row>
    <row r="41" spans="1:4" hidden="1" x14ac:dyDescent="0.25">
      <c r="A41" s="27">
        <v>2003</v>
      </c>
      <c r="B41" s="32">
        <v>122897</v>
      </c>
      <c r="C41" s="32">
        <v>50706.89</v>
      </c>
      <c r="D41" s="32">
        <v>103986.8</v>
      </c>
    </row>
    <row r="42" spans="1:4" hidden="1" x14ac:dyDescent="0.25">
      <c r="A42" s="27">
        <v>2004</v>
      </c>
      <c r="B42" s="32">
        <v>121382</v>
      </c>
      <c r="C42" s="32">
        <v>47605.440000000002</v>
      </c>
      <c r="D42" s="32">
        <v>98781.65</v>
      </c>
    </row>
    <row r="43" spans="1:4" hidden="1" x14ac:dyDescent="0.25">
      <c r="A43" s="27">
        <v>2005</v>
      </c>
      <c r="B43" s="32">
        <v>119221</v>
      </c>
      <c r="C43" s="32">
        <v>44441.98</v>
      </c>
      <c r="D43" s="32">
        <v>93315.54</v>
      </c>
    </row>
    <row r="44" spans="1:4" hidden="1" x14ac:dyDescent="0.25">
      <c r="A44" s="27">
        <v>2006</v>
      </c>
      <c r="B44" s="32">
        <v>115193</v>
      </c>
      <c r="C44" s="32">
        <v>42211.68</v>
      </c>
      <c r="D44" s="32">
        <v>89671.19</v>
      </c>
    </row>
    <row r="45" spans="1:4" hidden="1" x14ac:dyDescent="0.25">
      <c r="A45" s="27">
        <v>2007</v>
      </c>
      <c r="B45" s="32">
        <v>110648</v>
      </c>
      <c r="C45" s="32">
        <v>40566.35</v>
      </c>
      <c r="D45" s="32">
        <v>87069.1</v>
      </c>
    </row>
    <row r="46" spans="1:4" hidden="1" x14ac:dyDescent="0.25">
      <c r="A46" s="27">
        <v>2008</v>
      </c>
      <c r="B46" s="32">
        <v>105455</v>
      </c>
      <c r="C46" s="32">
        <v>39048.980000000003</v>
      </c>
      <c r="D46" s="32">
        <v>84445.58</v>
      </c>
    </row>
    <row r="47" spans="1:4" hidden="1" x14ac:dyDescent="0.25">
      <c r="A47" s="27">
        <v>2009</v>
      </c>
      <c r="B47" s="32">
        <v>101187</v>
      </c>
      <c r="C47" s="32">
        <v>38773.199999999997</v>
      </c>
      <c r="D47" s="32">
        <v>84559.14</v>
      </c>
    </row>
    <row r="48" spans="1:4" hidden="1" x14ac:dyDescent="0.25">
      <c r="A48" s="27">
        <v>2010</v>
      </c>
      <c r="B48" s="32">
        <v>94012</v>
      </c>
      <c r="C48" s="32">
        <v>36835</v>
      </c>
      <c r="D48" s="32">
        <v>80490.710000000006</v>
      </c>
    </row>
    <row r="49" spans="1:4" hidden="1" x14ac:dyDescent="0.25">
      <c r="A49" s="27">
        <v>2011</v>
      </c>
      <c r="B49" s="32">
        <v>90647</v>
      </c>
      <c r="C49" s="32">
        <v>36686.68</v>
      </c>
      <c r="D49" s="32">
        <v>80296.81</v>
      </c>
    </row>
    <row r="50" spans="1:4" hidden="1" x14ac:dyDescent="0.25">
      <c r="A50" s="27">
        <v>2012</v>
      </c>
      <c r="B50" s="32">
        <v>83698</v>
      </c>
      <c r="C50" s="32">
        <v>36537.42</v>
      </c>
      <c r="D50" s="32">
        <v>79912.009999999995</v>
      </c>
    </row>
    <row r="51" spans="1:4" hidden="1" x14ac:dyDescent="0.25">
      <c r="A51" s="27">
        <v>2013</v>
      </c>
      <c r="B51" s="32">
        <v>75258</v>
      </c>
      <c r="C51" s="32">
        <v>36370.519999999997</v>
      </c>
      <c r="D51" s="32">
        <v>79322.97</v>
      </c>
    </row>
    <row r="52" spans="1:4" hidden="1" x14ac:dyDescent="0.25">
      <c r="A52" s="27">
        <v>2014</v>
      </c>
      <c r="B52" s="32">
        <v>69817</v>
      </c>
      <c r="C52" s="32">
        <v>35983.32</v>
      </c>
      <c r="D52" s="32">
        <v>78163.97</v>
      </c>
    </row>
    <row r="53" spans="1:4" hidden="1" x14ac:dyDescent="0.25">
      <c r="A53" s="27">
        <v>2015</v>
      </c>
      <c r="B53" s="32">
        <v>65244</v>
      </c>
      <c r="C53" s="32">
        <v>35736.720000000001</v>
      </c>
      <c r="D53" s="32">
        <v>77327.83</v>
      </c>
    </row>
  </sheetData>
  <sheetProtection algorithmName="SHA-512" hashValue="yVUOO8QZTt21lcj80QjdwnHECT333O/5bsWMtRVd0sYqYpxmlcYywSQsoXcEf1/nlaeSZKzihEPmdwWw5lcUoA==" saltValue="t5EIP6E75TUTIChJuBRQ4g==" spinCount="100000" sheet="1" scenarios="1"/>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Q36"/>
  <sheetViews>
    <sheetView showGridLines="0" showRowColHeaders="0" zoomScale="80" zoomScaleNormal="80" workbookViewId="0"/>
  </sheetViews>
  <sheetFormatPr defaultRowHeight="15.75" x14ac:dyDescent="0.25"/>
  <cols>
    <col min="1" max="16384" width="9" style="1"/>
  </cols>
  <sheetData>
    <row r="1" spans="14:17" x14ac:dyDescent="0.25">
      <c r="N1" s="209" t="s">
        <v>231</v>
      </c>
      <c r="O1" s="209"/>
      <c r="P1" s="209"/>
      <c r="Q1" s="209"/>
    </row>
    <row r="2" spans="14:17" x14ac:dyDescent="0.25">
      <c r="N2" s="209"/>
      <c r="O2" s="209"/>
      <c r="P2" s="209"/>
      <c r="Q2" s="209"/>
    </row>
    <row r="3" spans="14:17" x14ac:dyDescent="0.25">
      <c r="N3" s="209"/>
      <c r="O3" s="209"/>
      <c r="P3" s="209"/>
      <c r="Q3" s="209"/>
    </row>
    <row r="4" spans="14:17" x14ac:dyDescent="0.25">
      <c r="N4" s="209"/>
      <c r="O4" s="209"/>
      <c r="P4" s="209"/>
      <c r="Q4" s="209"/>
    </row>
    <row r="5" spans="14:17" x14ac:dyDescent="0.25">
      <c r="N5" s="209"/>
      <c r="O5" s="209"/>
      <c r="P5" s="209"/>
      <c r="Q5" s="209"/>
    </row>
    <row r="6" spans="14:17" x14ac:dyDescent="0.25">
      <c r="N6" s="209"/>
      <c r="O6" s="209"/>
      <c r="P6" s="209"/>
      <c r="Q6" s="209"/>
    </row>
    <row r="7" spans="14:17" x14ac:dyDescent="0.25">
      <c r="N7" s="209"/>
      <c r="O7" s="209"/>
      <c r="P7" s="209"/>
      <c r="Q7" s="209"/>
    </row>
    <row r="8" spans="14:17" x14ac:dyDescent="0.25">
      <c r="N8" s="209"/>
      <c r="O8" s="209"/>
      <c r="P8" s="209"/>
      <c r="Q8" s="209"/>
    </row>
    <row r="9" spans="14:17" x14ac:dyDescent="0.25">
      <c r="N9" s="209"/>
      <c r="O9" s="209"/>
      <c r="P9" s="209"/>
      <c r="Q9" s="209"/>
    </row>
    <row r="10" spans="14:17" x14ac:dyDescent="0.25">
      <c r="N10" s="209"/>
      <c r="O10" s="209"/>
      <c r="P10" s="209"/>
      <c r="Q10" s="209"/>
    </row>
    <row r="11" spans="14:17" x14ac:dyDescent="0.25">
      <c r="N11" s="209"/>
      <c r="O11" s="209"/>
      <c r="P11" s="209"/>
      <c r="Q11" s="209"/>
    </row>
    <row r="12" spans="14:17" x14ac:dyDescent="0.25">
      <c r="N12" s="209"/>
      <c r="O12" s="209"/>
      <c r="P12" s="209"/>
      <c r="Q12" s="209"/>
    </row>
    <row r="13" spans="14:17" x14ac:dyDescent="0.25">
      <c r="N13" s="209"/>
      <c r="O13" s="209"/>
      <c r="P13" s="209"/>
      <c r="Q13" s="209"/>
    </row>
    <row r="24" spans="1:15" ht="18.75" x14ac:dyDescent="0.25">
      <c r="A24" s="15"/>
    </row>
    <row r="29" spans="1:15" x14ac:dyDescent="0.25">
      <c r="A29" s="14" t="s">
        <v>205</v>
      </c>
    </row>
    <row r="31" spans="1:15" hidden="1" x14ac:dyDescent="0.25">
      <c r="B31" s="1">
        <v>2001</v>
      </c>
      <c r="C31" s="1">
        <v>2002</v>
      </c>
      <c r="D31" s="1">
        <v>2003</v>
      </c>
      <c r="E31" s="1">
        <v>2004</v>
      </c>
      <c r="F31" s="1">
        <v>2005</v>
      </c>
      <c r="G31" s="1">
        <v>2006</v>
      </c>
      <c r="H31" s="1">
        <v>2007</v>
      </c>
      <c r="I31" s="1">
        <v>2008</v>
      </c>
      <c r="J31" s="1">
        <v>2009</v>
      </c>
      <c r="K31" s="1">
        <v>2010</v>
      </c>
      <c r="L31" s="1">
        <v>2011</v>
      </c>
      <c r="M31" s="1">
        <v>2012</v>
      </c>
      <c r="N31" s="1">
        <v>2013</v>
      </c>
      <c r="O31" s="1">
        <v>2014</v>
      </c>
    </row>
    <row r="32" spans="1:15" hidden="1" x14ac:dyDescent="0.25">
      <c r="A32" s="1" t="s">
        <v>216</v>
      </c>
      <c r="B32" s="1">
        <v>230</v>
      </c>
      <c r="C32" s="1">
        <v>230</v>
      </c>
      <c r="D32" s="1">
        <v>230</v>
      </c>
      <c r="E32" s="1">
        <v>230</v>
      </c>
      <c r="F32" s="1">
        <v>230</v>
      </c>
      <c r="G32" s="1">
        <v>220</v>
      </c>
      <c r="H32" s="1">
        <v>210</v>
      </c>
      <c r="I32" s="1">
        <v>190</v>
      </c>
      <c r="J32" s="1">
        <v>170</v>
      </c>
      <c r="K32" s="1">
        <v>150</v>
      </c>
      <c r="L32" s="1">
        <v>130</v>
      </c>
      <c r="M32" s="1">
        <v>120</v>
      </c>
      <c r="N32" s="1">
        <v>100</v>
      </c>
      <c r="O32" s="1">
        <v>90</v>
      </c>
    </row>
    <row r="33" spans="1:15" hidden="1" x14ac:dyDescent="0.25">
      <c r="A33" s="1" t="s">
        <v>217</v>
      </c>
      <c r="B33" s="1">
        <v>27</v>
      </c>
      <c r="C33" s="1">
        <v>30</v>
      </c>
      <c r="D33" s="1">
        <v>32</v>
      </c>
      <c r="E33" s="1">
        <v>34</v>
      </c>
      <c r="F33" s="1">
        <v>36</v>
      </c>
      <c r="G33" s="1">
        <v>36</v>
      </c>
      <c r="H33" s="1">
        <v>37</v>
      </c>
      <c r="I33" s="1">
        <v>36</v>
      </c>
      <c r="J33" s="1">
        <v>36</v>
      </c>
      <c r="K33" s="1">
        <v>35</v>
      </c>
      <c r="L33" s="1">
        <v>34</v>
      </c>
      <c r="M33" s="1">
        <v>32</v>
      </c>
      <c r="N33" s="1">
        <v>31</v>
      </c>
      <c r="O33" s="1">
        <v>29</v>
      </c>
    </row>
    <row r="34" spans="1:15" hidden="1" x14ac:dyDescent="0.25">
      <c r="A34" s="1" t="s">
        <v>218</v>
      </c>
      <c r="B34" s="1">
        <v>13</v>
      </c>
      <c r="C34" s="1">
        <v>15</v>
      </c>
      <c r="D34" s="1">
        <v>18</v>
      </c>
      <c r="E34" s="1">
        <v>20</v>
      </c>
      <c r="F34" s="1">
        <v>23</v>
      </c>
      <c r="G34" s="1">
        <v>26</v>
      </c>
      <c r="H34" s="1">
        <v>28</v>
      </c>
      <c r="I34" s="1">
        <v>29</v>
      </c>
      <c r="J34" s="1">
        <v>31</v>
      </c>
      <c r="K34" s="1">
        <v>32</v>
      </c>
      <c r="L34" s="1">
        <v>32</v>
      </c>
      <c r="M34" s="1">
        <v>32</v>
      </c>
      <c r="N34" s="1">
        <v>32</v>
      </c>
      <c r="O34" s="1">
        <v>32</v>
      </c>
    </row>
    <row r="35" spans="1:15" hidden="1" x14ac:dyDescent="0.25">
      <c r="A35" s="1" t="s">
        <v>219</v>
      </c>
      <c r="B35" s="1">
        <v>12</v>
      </c>
      <c r="C35" s="1">
        <v>13</v>
      </c>
      <c r="D35" s="1">
        <v>14</v>
      </c>
      <c r="E35" s="1">
        <v>16</v>
      </c>
      <c r="F35" s="1">
        <v>17</v>
      </c>
      <c r="G35" s="1">
        <v>19</v>
      </c>
      <c r="H35" s="1">
        <v>20</v>
      </c>
      <c r="I35" s="1">
        <v>21</v>
      </c>
      <c r="J35" s="1">
        <v>22</v>
      </c>
      <c r="K35" s="1">
        <v>24</v>
      </c>
      <c r="L35" s="1">
        <v>25</v>
      </c>
      <c r="M35" s="1">
        <v>26</v>
      </c>
      <c r="N35" s="1">
        <v>27</v>
      </c>
      <c r="O35" s="1">
        <v>28</v>
      </c>
    </row>
    <row r="36" spans="1:15" hidden="1" x14ac:dyDescent="0.25">
      <c r="A36" s="1" t="s">
        <v>220</v>
      </c>
      <c r="B36" s="1">
        <v>59</v>
      </c>
      <c r="C36" s="1">
        <v>59</v>
      </c>
      <c r="D36" s="1">
        <v>59</v>
      </c>
      <c r="E36" s="1">
        <v>58</v>
      </c>
      <c r="F36" s="1">
        <v>55</v>
      </c>
      <c r="G36" s="1">
        <v>53</v>
      </c>
      <c r="H36" s="1">
        <v>50</v>
      </c>
      <c r="I36" s="1">
        <v>47</v>
      </c>
      <c r="J36" s="1">
        <v>45</v>
      </c>
      <c r="K36" s="1">
        <v>43</v>
      </c>
      <c r="L36" s="1">
        <v>42</v>
      </c>
      <c r="M36" s="1">
        <v>40</v>
      </c>
      <c r="N36" s="1">
        <v>38</v>
      </c>
      <c r="O36" s="1">
        <v>37</v>
      </c>
    </row>
  </sheetData>
  <sheetProtection algorithmName="SHA-512" hashValue="m7qD+1UTvEiICKNEsOXMTIY6IEIOkW57UGV2jjQIj7CqeK1pOUT+KW9jnvCrmuC8u157BWcyfd5gj/3l0puD/A==" saltValue="W3luwlxna1aN2HV5K4B+NA==" spinCount="100000" sheet="1" scenarios="1"/>
  <mergeCells count="1">
    <mergeCell ref="N1:Q13"/>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Q40"/>
  <sheetViews>
    <sheetView showGridLines="0" showRowColHeaders="0" zoomScale="80" zoomScaleNormal="80" workbookViewId="0">
      <selection sqref="A1:F1"/>
    </sheetView>
  </sheetViews>
  <sheetFormatPr defaultRowHeight="15.75" x14ac:dyDescent="0.25"/>
  <cols>
    <col min="1" max="16384" width="9" style="27"/>
  </cols>
  <sheetData>
    <row r="1" ht="15.75" customHeight="1" x14ac:dyDescent="0.25"/>
    <row r="2" ht="15.75" customHeight="1" x14ac:dyDescent="0.25"/>
    <row r="3" ht="15.75" customHeight="1" x14ac:dyDescent="0.25"/>
    <row r="4" ht="15.75" customHeight="1" x14ac:dyDescent="0.25"/>
    <row r="5" ht="15.75" customHeight="1" x14ac:dyDescent="0.25"/>
    <row r="6" ht="15.75" customHeight="1" x14ac:dyDescent="0.25"/>
    <row r="7" ht="15.75" customHeight="1" x14ac:dyDescent="0.25"/>
    <row r="8" ht="15.75" customHeight="1" x14ac:dyDescent="0.25"/>
    <row r="9" ht="15.75" customHeight="1" x14ac:dyDescent="0.25"/>
    <row r="10" ht="15.75" customHeight="1" x14ac:dyDescent="0.25"/>
    <row r="11" ht="15.75" customHeight="1" x14ac:dyDescent="0.25"/>
    <row r="12" ht="15.75" customHeight="1" x14ac:dyDescent="0.25"/>
    <row r="13" ht="15.75" customHeight="1" x14ac:dyDescent="0.25"/>
    <row r="24" spans="1:1" ht="18.75" x14ac:dyDescent="0.25">
      <c r="A24" s="76"/>
    </row>
    <row r="29" spans="1:1" x14ac:dyDescent="0.25">
      <c r="A29" s="46" t="s">
        <v>342</v>
      </c>
    </row>
    <row r="35" spans="1:17" hidden="1" x14ac:dyDescent="0.25">
      <c r="B35" s="27">
        <v>2000</v>
      </c>
      <c r="C35" s="27">
        <v>2001</v>
      </c>
      <c r="D35" s="27">
        <v>2002</v>
      </c>
      <c r="E35" s="27">
        <v>2003</v>
      </c>
      <c r="F35" s="27">
        <v>2004</v>
      </c>
      <c r="G35" s="27">
        <v>2005</v>
      </c>
      <c r="H35" s="27">
        <v>2006</v>
      </c>
      <c r="I35" s="27">
        <v>2007</v>
      </c>
      <c r="J35" s="27">
        <v>2008</v>
      </c>
      <c r="K35" s="27">
        <v>2009</v>
      </c>
      <c r="L35" s="27">
        <v>2010</v>
      </c>
      <c r="M35" s="27">
        <v>2011</v>
      </c>
      <c r="N35" s="27">
        <v>2012</v>
      </c>
      <c r="O35" s="27">
        <v>2013</v>
      </c>
      <c r="P35" s="27">
        <v>2014</v>
      </c>
      <c r="Q35" s="27">
        <v>2015</v>
      </c>
    </row>
    <row r="36" spans="1:17" hidden="1" x14ac:dyDescent="0.25">
      <c r="A36" s="27" t="s">
        <v>216</v>
      </c>
      <c r="B36" s="27">
        <v>51.673000000000002</v>
      </c>
      <c r="C36" s="27">
        <v>53.884</v>
      </c>
      <c r="D36" s="27">
        <v>55.362000000000002</v>
      </c>
      <c r="E36" s="27">
        <v>56.183</v>
      </c>
      <c r="F36" s="27">
        <v>56.334000000000003</v>
      </c>
      <c r="G36" s="27">
        <v>56.05</v>
      </c>
      <c r="H36" s="27">
        <v>54.756999999999998</v>
      </c>
      <c r="I36" s="27">
        <v>52.686</v>
      </c>
      <c r="J36" s="27">
        <v>50.216000000000001</v>
      </c>
      <c r="K36" s="27">
        <v>47.973999999999997</v>
      </c>
      <c r="L36" s="27">
        <v>45.36</v>
      </c>
      <c r="M36" s="27">
        <v>43.191000000000003</v>
      </c>
      <c r="N36" s="27">
        <v>39.962000000000003</v>
      </c>
      <c r="O36" s="27">
        <v>35.896999999999998</v>
      </c>
      <c r="P36" s="27">
        <v>33.198999999999998</v>
      </c>
      <c r="Q36" s="27">
        <v>30.231000000000002</v>
      </c>
    </row>
    <row r="37" spans="1:17" hidden="1" x14ac:dyDescent="0.25">
      <c r="A37" s="27" t="s">
        <v>217</v>
      </c>
      <c r="B37" s="27">
        <v>4.5368534</v>
      </c>
      <c r="C37" s="27">
        <v>5.1431722999999998</v>
      </c>
      <c r="D37" s="27">
        <v>5.7104844999999997</v>
      </c>
      <c r="E37" s="27">
        <v>6.2266465000000002</v>
      </c>
      <c r="F37" s="27">
        <v>6.6718368000000003</v>
      </c>
      <c r="G37" s="27">
        <v>7.0510000000000002</v>
      </c>
      <c r="H37" s="27">
        <v>7.3490000000000002</v>
      </c>
      <c r="I37" s="27">
        <v>7.5510000000000002</v>
      </c>
      <c r="J37" s="27">
        <v>7.6379999999999999</v>
      </c>
      <c r="K37" s="27">
        <v>7.694</v>
      </c>
      <c r="L37" s="27">
        <v>7.7309999999999999</v>
      </c>
      <c r="M37" s="27">
        <v>7.6660000000000004</v>
      </c>
      <c r="N37" s="27">
        <v>7.39</v>
      </c>
      <c r="O37" s="27">
        <v>7.0540000000000003</v>
      </c>
      <c r="P37" s="27">
        <v>6.8339999999999996</v>
      </c>
      <c r="Q37" s="27">
        <v>6.3769999999999998</v>
      </c>
    </row>
    <row r="38" spans="1:17" hidden="1" x14ac:dyDescent="0.25">
      <c r="A38" s="27" t="s">
        <v>218</v>
      </c>
      <c r="B38" s="27">
        <v>1.7306101</v>
      </c>
      <c r="C38" s="27">
        <v>2.1055059000000003</v>
      </c>
      <c r="D38" s="27">
        <v>2.5029281999999999</v>
      </c>
      <c r="E38" s="27">
        <v>2.9305416000000002</v>
      </c>
      <c r="F38" s="27">
        <v>3.3846911</v>
      </c>
      <c r="G38" s="27">
        <v>3.8175931999999997</v>
      </c>
      <c r="H38" s="27">
        <v>4.2770064000000003</v>
      </c>
      <c r="I38" s="27">
        <v>4.7433410999999994</v>
      </c>
      <c r="J38" s="27">
        <v>5.1514674000000005</v>
      </c>
      <c r="K38" s="27">
        <v>5.5197956000000001</v>
      </c>
      <c r="L38" s="27">
        <v>5.8809201</v>
      </c>
      <c r="M38" s="27">
        <v>6.1719999999999997</v>
      </c>
      <c r="N38" s="27">
        <v>6.258</v>
      </c>
      <c r="O38" s="27">
        <v>6.25</v>
      </c>
      <c r="P38" s="27">
        <v>6.3070000000000004</v>
      </c>
      <c r="Q38" s="27">
        <v>6.1609999999999996</v>
      </c>
    </row>
    <row r="39" spans="1:17" hidden="1" x14ac:dyDescent="0.25">
      <c r="A39" s="27" t="s">
        <v>219</v>
      </c>
      <c r="B39" s="27">
        <v>1.6177677000000001</v>
      </c>
      <c r="C39" s="27">
        <v>1.7945183</v>
      </c>
      <c r="D39" s="27">
        <v>1.9933064</v>
      </c>
      <c r="E39" s="27">
        <v>2.2252763</v>
      </c>
      <c r="F39" s="27">
        <v>2.4565403999999997</v>
      </c>
      <c r="G39" s="27">
        <v>2.6532562</v>
      </c>
      <c r="H39" s="27">
        <v>2.8738083999999997</v>
      </c>
      <c r="I39" s="27">
        <v>3.1004430000000003</v>
      </c>
      <c r="J39" s="27">
        <v>3.3888989</v>
      </c>
      <c r="K39" s="27">
        <v>3.6294245999999997</v>
      </c>
      <c r="L39" s="27">
        <v>3.9065249</v>
      </c>
      <c r="M39" s="27">
        <v>4.4046602999999998</v>
      </c>
      <c r="N39" s="27">
        <v>4.8857453</v>
      </c>
      <c r="O39" s="27">
        <v>5.3249903999999999</v>
      </c>
      <c r="P39" s="27">
        <v>5.6383486000000005</v>
      </c>
      <c r="Q39" s="27">
        <v>5.8417155000000003</v>
      </c>
    </row>
    <row r="40" spans="1:17" hidden="1" x14ac:dyDescent="0.25">
      <c r="A40" s="27" t="s">
        <v>220</v>
      </c>
      <c r="B40" s="27">
        <v>8.1080000000000005</v>
      </c>
      <c r="C40" s="27">
        <v>8.2769999999999992</v>
      </c>
      <c r="D40" s="27">
        <v>8.3000000000000007</v>
      </c>
      <c r="E40" s="27">
        <v>8.2089999999999996</v>
      </c>
      <c r="F40" s="27">
        <v>7.984</v>
      </c>
      <c r="G40" s="27">
        <v>7.6660000000000004</v>
      </c>
      <c r="H40" s="27">
        <v>7.3339999999999996</v>
      </c>
      <c r="I40" s="27">
        <v>6.9809999999999999</v>
      </c>
      <c r="J40" s="27">
        <v>6.67</v>
      </c>
      <c r="K40" s="27">
        <v>6.3808901999999996</v>
      </c>
      <c r="L40" s="27">
        <v>6.1397373999999996</v>
      </c>
      <c r="M40" s="27">
        <v>5.9946975</v>
      </c>
      <c r="N40" s="27">
        <v>5.9527482000000003</v>
      </c>
      <c r="O40" s="27">
        <v>5.9298948000000005</v>
      </c>
      <c r="P40" s="27">
        <v>5.9749999999999996</v>
      </c>
      <c r="Q40" s="27">
        <v>6.0759999999999996</v>
      </c>
    </row>
  </sheetData>
  <sheetProtection algorithmName="SHA-512" hashValue="XuW8GFm44WtySoCcGjGOgEN4Pdho+eNklLFgVKYKhvUvCqv6kKyukN133gMRixWMH9NnE9fZnHJeds54lgIM3A==" saltValue="72pU+GJbM34zBoWR1MZ0BQ==" spinCount="100000" sheet="1" scenarios="1"/>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dimension ref="A1:T202"/>
  <sheetViews>
    <sheetView showGridLines="0" showRowColHeaders="0" zoomScale="80" zoomScaleNormal="80" workbookViewId="0">
      <selection sqref="A1:T1"/>
    </sheetView>
  </sheetViews>
  <sheetFormatPr defaultRowHeight="15.75" x14ac:dyDescent="0.25"/>
  <cols>
    <col min="1" max="5" width="9" style="91"/>
    <col min="6" max="6" width="9.375" style="91" bestFit="1" customWidth="1"/>
    <col min="7" max="16384" width="9" style="91"/>
  </cols>
  <sheetData>
    <row r="1" spans="1:20" ht="21" x14ac:dyDescent="0.35">
      <c r="A1" s="200" t="s">
        <v>309</v>
      </c>
      <c r="B1" s="200"/>
      <c r="C1" s="200"/>
      <c r="D1" s="200"/>
      <c r="E1" s="200"/>
      <c r="F1" s="200"/>
      <c r="G1" s="200"/>
      <c r="H1" s="200"/>
      <c r="I1" s="200"/>
      <c r="J1" s="200"/>
      <c r="K1" s="200"/>
      <c r="L1" s="200"/>
      <c r="M1" s="200"/>
      <c r="N1" s="200"/>
      <c r="O1" s="200"/>
      <c r="P1" s="200"/>
      <c r="Q1" s="200"/>
      <c r="R1" s="200"/>
      <c r="S1" s="200"/>
      <c r="T1" s="200"/>
    </row>
    <row r="31" spans="1:19" ht="15.75" customHeight="1" x14ac:dyDescent="0.25">
      <c r="A31" s="102" t="s">
        <v>340</v>
      </c>
      <c r="I31" s="113"/>
      <c r="J31" s="113"/>
      <c r="K31" s="113"/>
      <c r="L31" s="113"/>
      <c r="M31" s="113"/>
      <c r="N31" s="113"/>
      <c r="O31" s="113"/>
      <c r="P31" s="113"/>
      <c r="Q31" s="113"/>
      <c r="R31" s="113"/>
      <c r="S31" s="113"/>
    </row>
    <row r="39" spans="1:13" ht="18.75" hidden="1" x14ac:dyDescent="0.3">
      <c r="B39" s="99" t="s">
        <v>173</v>
      </c>
      <c r="C39" s="99">
        <v>2000</v>
      </c>
      <c r="D39" s="99"/>
      <c r="G39" s="99" t="s">
        <v>173</v>
      </c>
      <c r="H39" s="99">
        <v>2015</v>
      </c>
    </row>
    <row r="40" spans="1:13" hidden="1" x14ac:dyDescent="0.25">
      <c r="A40" s="91">
        <v>1</v>
      </c>
      <c r="B40" s="91" t="s">
        <v>28</v>
      </c>
      <c r="C40" s="129">
        <v>2515</v>
      </c>
      <c r="D40" s="115">
        <f t="shared" ref="D40:D61" si="0">(IF(ISNUMBER(C40),(IF(C40&lt;100,"&lt;100",IF(C40&lt;200,"&lt;200",IF(C40&lt;500,"&lt;500",IF(C40&lt;1000,"&lt;1,000",IF(C40&lt;10000,(ROUND(C40,-2)),IF(C40&lt;100000,(ROUND(C40,-3)),IF(C40&lt;1000000,(ROUND(C40,-4)),IF(C40&gt;=1000000,(ROUND(C40,-5))))))))))),"-"))</f>
        <v>2500</v>
      </c>
      <c r="E40" s="94">
        <f>C40/$C$61</f>
        <v>0.13846198660490663</v>
      </c>
      <c r="G40" s="91" t="s">
        <v>28</v>
      </c>
      <c r="H40" s="129">
        <v>6301</v>
      </c>
      <c r="I40" s="115">
        <f t="shared" ref="I40:I59" si="1">(IF(ISNUMBER(H40),(IF(H40&lt;100,"&lt;100",IF(H40&lt;200,"&lt;200",IF(H40&lt;500,"&lt;500",IF(H40&lt;1000,"&lt;1,000",IF(H40&lt;10000,(ROUND(H40,-2)),IF(H40&lt;100000,(ROUND(H40,-3)),IF(H40&lt;1000000,(ROUND(H40,-4)),IF(H40&gt;=1000000,(ROUND(H40,-5))))))))))),"-"))</f>
        <v>6300</v>
      </c>
      <c r="J40" s="94">
        <f>H40/$H$61</f>
        <v>0.151966296639306</v>
      </c>
      <c r="L40" s="105" t="s">
        <v>15</v>
      </c>
      <c r="M40" s="130"/>
    </row>
    <row r="41" spans="1:13" hidden="1" x14ac:dyDescent="0.25">
      <c r="A41" s="91">
        <v>2</v>
      </c>
      <c r="B41" s="91" t="s">
        <v>31</v>
      </c>
      <c r="C41" s="147">
        <v>2051</v>
      </c>
      <c r="D41" s="115">
        <f t="shared" si="0"/>
        <v>2100</v>
      </c>
      <c r="E41" s="94">
        <f t="shared" ref="E41:E61" si="2">C41/$C$61</f>
        <v>0.11291671352948848</v>
      </c>
      <c r="G41" s="91" t="s">
        <v>129</v>
      </c>
      <c r="H41" s="143">
        <v>5786</v>
      </c>
      <c r="I41" s="115">
        <f t="shared" si="1"/>
        <v>5800</v>
      </c>
      <c r="J41" s="94">
        <f t="shared" ref="J41:J61" si="3">H41/$H$61</f>
        <v>0.13954562646485072</v>
      </c>
      <c r="L41" s="105" t="s">
        <v>54</v>
      </c>
      <c r="M41" s="131"/>
    </row>
    <row r="42" spans="1:13" hidden="1" x14ac:dyDescent="0.25">
      <c r="A42" s="91">
        <v>3</v>
      </c>
      <c r="B42" s="91" t="s">
        <v>20</v>
      </c>
      <c r="C42" s="132">
        <v>1450</v>
      </c>
      <c r="D42" s="115">
        <f t="shared" si="0"/>
        <v>1500</v>
      </c>
      <c r="E42" s="94">
        <f t="shared" si="2"/>
        <v>7.9828978360681757E-2</v>
      </c>
      <c r="G42" s="91" t="s">
        <v>97</v>
      </c>
      <c r="H42" s="131">
        <v>3072</v>
      </c>
      <c r="I42" s="115"/>
      <c r="J42" s="94">
        <f t="shared" si="3"/>
        <v>7.4089900535779712E-2</v>
      </c>
      <c r="L42" s="105" t="s">
        <v>56</v>
      </c>
      <c r="M42" s="129"/>
    </row>
    <row r="43" spans="1:13" hidden="1" x14ac:dyDescent="0.25">
      <c r="A43" s="91">
        <v>4</v>
      </c>
      <c r="B43" s="91" t="s">
        <v>97</v>
      </c>
      <c r="C43" s="131">
        <v>1272</v>
      </c>
      <c r="D43" s="115"/>
      <c r="E43" s="94">
        <f t="shared" si="2"/>
        <v>7.0029283086060143E-2</v>
      </c>
      <c r="G43" s="91" t="s">
        <v>20</v>
      </c>
      <c r="H43" s="132">
        <v>2783</v>
      </c>
      <c r="I43" s="115">
        <f t="shared" si="1"/>
        <v>2800</v>
      </c>
      <c r="J43" s="94">
        <f t="shared" si="3"/>
        <v>6.7119854554386377E-2</v>
      </c>
      <c r="L43" s="105" t="s">
        <v>58</v>
      </c>
      <c r="M43" s="132"/>
    </row>
    <row r="44" spans="1:13" hidden="1" x14ac:dyDescent="0.25">
      <c r="A44" s="91">
        <v>5</v>
      </c>
      <c r="B44" s="91" t="s">
        <v>129</v>
      </c>
      <c r="C44" s="143">
        <v>1119.3579999999999</v>
      </c>
      <c r="D44" s="115">
        <f t="shared" si="0"/>
        <v>1100</v>
      </c>
      <c r="E44" s="94">
        <f t="shared" si="2"/>
        <v>6.162565900679725E-2</v>
      </c>
      <c r="G44" s="91" t="s">
        <v>32</v>
      </c>
      <c r="H44" s="134">
        <v>2341</v>
      </c>
      <c r="I44" s="115">
        <f t="shared" si="1"/>
        <v>2300</v>
      </c>
      <c r="J44" s="94">
        <f t="shared" si="3"/>
        <v>5.6459784229902443E-2</v>
      </c>
      <c r="L44" s="105" t="s">
        <v>59</v>
      </c>
      <c r="M44" s="133"/>
    </row>
    <row r="45" spans="1:13" hidden="1" x14ac:dyDescent="0.25">
      <c r="A45" s="91">
        <v>6</v>
      </c>
      <c r="B45" s="91" t="s">
        <v>32</v>
      </c>
      <c r="C45" s="134">
        <v>1099</v>
      </c>
      <c r="D45" s="115">
        <f t="shared" si="0"/>
        <v>1100</v>
      </c>
      <c r="E45" s="94">
        <f t="shared" si="2"/>
        <v>6.0504860150613279E-2</v>
      </c>
      <c r="G45" s="91" t="s">
        <v>19</v>
      </c>
      <c r="H45" s="136">
        <v>2235</v>
      </c>
      <c r="I45" s="115"/>
      <c r="J45" s="94">
        <f t="shared" si="3"/>
        <v>5.3903296776519422E-2</v>
      </c>
      <c r="L45" s="105" t="s">
        <v>274</v>
      </c>
      <c r="M45" s="134"/>
    </row>
    <row r="46" spans="1:13" hidden="1" x14ac:dyDescent="0.25">
      <c r="A46" s="91">
        <v>7</v>
      </c>
      <c r="B46" s="91" t="s">
        <v>172</v>
      </c>
      <c r="C46" s="142">
        <v>1080</v>
      </c>
      <c r="D46" s="115">
        <f t="shared" si="0"/>
        <v>1100</v>
      </c>
      <c r="E46" s="94">
        <f t="shared" si="2"/>
        <v>5.9458825261749178E-2</v>
      </c>
      <c r="G46" s="91" t="s">
        <v>31</v>
      </c>
      <c r="H46" s="147">
        <v>1911</v>
      </c>
      <c r="I46" s="115">
        <f t="shared" si="1"/>
        <v>1900</v>
      </c>
      <c r="J46" s="94">
        <f t="shared" si="3"/>
        <v>4.6089127579386407E-2</v>
      </c>
      <c r="L46" s="105" t="s">
        <v>70</v>
      </c>
      <c r="M46" s="135"/>
    </row>
    <row r="47" spans="1:13" hidden="1" x14ac:dyDescent="0.25">
      <c r="A47" s="91">
        <v>8</v>
      </c>
      <c r="B47" s="91" t="s">
        <v>79</v>
      </c>
      <c r="C47" s="135">
        <v>986</v>
      </c>
      <c r="D47" s="115" t="str">
        <f t="shared" si="0"/>
        <v>&lt;1,000</v>
      </c>
      <c r="E47" s="94">
        <f t="shared" si="2"/>
        <v>5.4283705285263599E-2</v>
      </c>
      <c r="G47" s="91" t="s">
        <v>23</v>
      </c>
      <c r="H47" s="140">
        <v>1835</v>
      </c>
      <c r="I47" s="115">
        <f t="shared" si="1"/>
        <v>1800</v>
      </c>
      <c r="J47" s="94">
        <f t="shared" si="3"/>
        <v>4.4256174310923102E-2</v>
      </c>
      <c r="L47" s="105" t="s">
        <v>19</v>
      </c>
      <c r="M47" s="136"/>
    </row>
    <row r="48" spans="1:13" hidden="1" x14ac:dyDescent="0.25">
      <c r="A48" s="91">
        <v>9</v>
      </c>
      <c r="B48" s="91" t="s">
        <v>70</v>
      </c>
      <c r="C48" s="179">
        <v>684</v>
      </c>
      <c r="D48" s="115" t="str">
        <f t="shared" si="0"/>
        <v>&lt;1,000</v>
      </c>
      <c r="E48" s="94">
        <f t="shared" si="2"/>
        <v>3.7657255999107811E-2</v>
      </c>
      <c r="G48" s="91" t="s">
        <v>172</v>
      </c>
      <c r="H48" s="142">
        <v>1660</v>
      </c>
      <c r="I48" s="115">
        <f t="shared" si="1"/>
        <v>1700</v>
      </c>
      <c r="J48" s="94">
        <f t="shared" si="3"/>
        <v>4.0035558232224717E-2</v>
      </c>
      <c r="L48" s="105" t="s">
        <v>87</v>
      </c>
      <c r="M48" s="137"/>
    </row>
    <row r="49" spans="1:13" hidden="1" x14ac:dyDescent="0.25">
      <c r="A49" s="91">
        <v>10</v>
      </c>
      <c r="B49" s="91" t="s">
        <v>23</v>
      </c>
      <c r="C49" s="140">
        <v>683</v>
      </c>
      <c r="D49" s="115" t="str">
        <f t="shared" si="0"/>
        <v>&lt;1,000</v>
      </c>
      <c r="E49" s="94">
        <f t="shared" si="2"/>
        <v>3.7602201531272861E-2</v>
      </c>
      <c r="G49" s="91" t="s">
        <v>24</v>
      </c>
      <c r="H49" s="136">
        <v>1449</v>
      </c>
      <c r="I49" s="115">
        <f t="shared" si="1"/>
        <v>1400</v>
      </c>
      <c r="J49" s="94">
        <f t="shared" si="3"/>
        <v>3.4946701131622661E-2</v>
      </c>
      <c r="L49" s="105" t="s">
        <v>93</v>
      </c>
      <c r="M49" s="130"/>
    </row>
    <row r="50" spans="1:13" hidden="1" x14ac:dyDescent="0.25">
      <c r="A50" s="91">
        <v>11</v>
      </c>
      <c r="B50" s="91" t="s">
        <v>19</v>
      </c>
      <c r="C50" s="136">
        <v>571</v>
      </c>
      <c r="D50" s="115"/>
      <c r="E50" s="94">
        <f t="shared" si="2"/>
        <v>3.1436101133758131E-2</v>
      </c>
      <c r="G50" s="91" t="s">
        <v>79</v>
      </c>
      <c r="H50" s="135">
        <v>1449</v>
      </c>
      <c r="I50" s="115">
        <f t="shared" si="1"/>
        <v>1400</v>
      </c>
      <c r="J50" s="94">
        <f t="shared" si="3"/>
        <v>3.4946701131622661E-2</v>
      </c>
      <c r="L50" s="105" t="s">
        <v>97</v>
      </c>
      <c r="M50" s="131"/>
    </row>
    <row r="51" spans="1:13" hidden="1" x14ac:dyDescent="0.25">
      <c r="A51" s="91">
        <v>12</v>
      </c>
      <c r="B51" s="91" t="s">
        <v>26</v>
      </c>
      <c r="C51" s="131">
        <v>378</v>
      </c>
      <c r="D51" s="115" t="str">
        <f t="shared" si="0"/>
        <v>&lt;500</v>
      </c>
      <c r="E51" s="94">
        <f t="shared" si="2"/>
        <v>2.0810588841612212E-2</v>
      </c>
      <c r="G51" s="91" t="s">
        <v>70</v>
      </c>
      <c r="H51" s="179">
        <v>1080</v>
      </c>
      <c r="I51" s="115">
        <f t="shared" si="1"/>
        <v>1100</v>
      </c>
      <c r="J51" s="94">
        <f t="shared" si="3"/>
        <v>2.6047230657110055E-2</v>
      </c>
      <c r="L51" s="105" t="s">
        <v>98</v>
      </c>
      <c r="M51" s="129"/>
    </row>
    <row r="52" spans="1:13" hidden="1" x14ac:dyDescent="0.25">
      <c r="A52" s="91">
        <v>13</v>
      </c>
      <c r="B52" s="91" t="s">
        <v>274</v>
      </c>
      <c r="C52" s="134">
        <v>261.97429999999997</v>
      </c>
      <c r="D52" s="115" t="str">
        <f t="shared" si="0"/>
        <v>&lt;500</v>
      </c>
      <c r="E52" s="94">
        <f t="shared" si="2"/>
        <v>1.4422855672934311E-2</v>
      </c>
      <c r="G52" s="91" t="s">
        <v>56</v>
      </c>
      <c r="H52" s="129">
        <v>980</v>
      </c>
      <c r="I52" s="115" t="str">
        <f t="shared" si="1"/>
        <v>&lt;1,000</v>
      </c>
      <c r="J52" s="94">
        <f t="shared" si="3"/>
        <v>2.3635450040710979E-2</v>
      </c>
      <c r="L52" s="105" t="s">
        <v>20</v>
      </c>
      <c r="M52" s="132"/>
    </row>
    <row r="53" spans="1:13" hidden="1" x14ac:dyDescent="0.25">
      <c r="A53" s="91">
        <v>14</v>
      </c>
      <c r="B53" s="91" t="s">
        <v>54</v>
      </c>
      <c r="C53" s="182">
        <v>259</v>
      </c>
      <c r="D53" s="115" t="str">
        <f t="shared" si="0"/>
        <v>&lt;500</v>
      </c>
      <c r="E53" s="94">
        <f t="shared" si="2"/>
        <v>1.4259107169252811E-2</v>
      </c>
      <c r="G53" s="91" t="s">
        <v>274</v>
      </c>
      <c r="H53" s="134">
        <v>894</v>
      </c>
      <c r="I53" s="115" t="str">
        <f t="shared" si="1"/>
        <v>&lt;1,000</v>
      </c>
      <c r="J53" s="94">
        <f t="shared" si="3"/>
        <v>2.156131871060777E-2</v>
      </c>
      <c r="L53" s="105" t="s">
        <v>21</v>
      </c>
      <c r="M53" s="139"/>
    </row>
    <row r="54" spans="1:13" hidden="1" x14ac:dyDescent="0.25">
      <c r="A54" s="91">
        <v>15</v>
      </c>
      <c r="B54" s="91" t="s">
        <v>157</v>
      </c>
      <c r="C54" s="174">
        <v>252</v>
      </c>
      <c r="D54" s="115" t="str">
        <f t="shared" si="0"/>
        <v>&lt;500</v>
      </c>
      <c r="E54" s="94">
        <f t="shared" si="2"/>
        <v>1.3873725894408141E-2</v>
      </c>
      <c r="G54" s="91" t="s">
        <v>87</v>
      </c>
      <c r="H54" s="137">
        <v>541</v>
      </c>
      <c r="I54" s="115" t="str">
        <f t="shared" si="1"/>
        <v>&lt;1,000</v>
      </c>
      <c r="J54" s="94">
        <f t="shared" si="3"/>
        <v>1.304773313471902E-2</v>
      </c>
      <c r="L54" s="105" t="s">
        <v>23</v>
      </c>
      <c r="M54" s="140"/>
    </row>
    <row r="55" spans="1:13" hidden="1" x14ac:dyDescent="0.25">
      <c r="A55" s="91">
        <v>16</v>
      </c>
      <c r="B55" s="91" t="s">
        <v>51</v>
      </c>
      <c r="C55" s="183">
        <v>242</v>
      </c>
      <c r="D55" s="115" t="str">
        <f t="shared" si="0"/>
        <v>&lt;500</v>
      </c>
      <c r="E55" s="94">
        <f t="shared" si="2"/>
        <v>1.3323181216058612E-2</v>
      </c>
      <c r="G55" s="91" t="s">
        <v>59</v>
      </c>
      <c r="H55" s="133">
        <v>400</v>
      </c>
      <c r="I55" s="115" t="str">
        <f t="shared" si="1"/>
        <v>&lt;500</v>
      </c>
      <c r="J55" s="94">
        <f t="shared" si="3"/>
        <v>9.6471224655963177E-3</v>
      </c>
      <c r="L55" s="105" t="s">
        <v>115</v>
      </c>
      <c r="M55" s="135"/>
    </row>
    <row r="56" spans="1:13" hidden="1" x14ac:dyDescent="0.25">
      <c r="A56" s="91">
        <v>17</v>
      </c>
      <c r="B56" s="91" t="s">
        <v>24</v>
      </c>
      <c r="C56" s="136">
        <v>233</v>
      </c>
      <c r="D56" s="115" t="str">
        <f t="shared" si="0"/>
        <v>&lt;500</v>
      </c>
      <c r="E56" s="94">
        <f t="shared" si="2"/>
        <v>1.2827691005544034E-2</v>
      </c>
      <c r="G56" s="91" t="s">
        <v>15</v>
      </c>
      <c r="H56" s="180">
        <v>377</v>
      </c>
      <c r="I56" s="115" t="str">
        <f t="shared" si="1"/>
        <v>&lt;500</v>
      </c>
      <c r="J56" s="94">
        <f t="shared" si="3"/>
        <v>9.0924129238245284E-3</v>
      </c>
      <c r="L56" s="105" t="s">
        <v>24</v>
      </c>
      <c r="M56" s="136"/>
    </row>
    <row r="57" spans="1:13" hidden="1" x14ac:dyDescent="0.25">
      <c r="A57" s="91">
        <v>18</v>
      </c>
      <c r="B57" s="91" t="s">
        <v>56</v>
      </c>
      <c r="C57" s="129">
        <v>213</v>
      </c>
      <c r="D57" s="115" t="str">
        <f t="shared" si="0"/>
        <v>&lt;500</v>
      </c>
      <c r="E57" s="94">
        <f t="shared" si="2"/>
        <v>1.1726601648844976E-2</v>
      </c>
      <c r="G57" s="91" t="s">
        <v>98</v>
      </c>
      <c r="H57" s="129">
        <v>374</v>
      </c>
      <c r="I57" s="115" t="str">
        <f t="shared" si="1"/>
        <v>&lt;500</v>
      </c>
      <c r="J57" s="94">
        <f t="shared" si="3"/>
        <v>9.0200595053325557E-3</v>
      </c>
      <c r="L57" s="105" t="s">
        <v>129</v>
      </c>
      <c r="M57" s="143"/>
    </row>
    <row r="58" spans="1:13" hidden="1" x14ac:dyDescent="0.25">
      <c r="A58" s="91">
        <v>19</v>
      </c>
      <c r="B58" s="91" t="s">
        <v>55</v>
      </c>
      <c r="C58" s="181">
        <v>192.6979</v>
      </c>
      <c r="D58" s="115"/>
      <c r="E58" s="94">
        <f t="shared" si="2"/>
        <v>1.0608880337412979E-2</v>
      </c>
      <c r="G58" s="91" t="s">
        <v>93</v>
      </c>
      <c r="H58" s="130">
        <v>365</v>
      </c>
      <c r="I58" s="115" t="str">
        <f t="shared" si="1"/>
        <v>&lt;500</v>
      </c>
      <c r="J58" s="94">
        <f t="shared" si="3"/>
        <v>8.8029992498566394E-3</v>
      </c>
      <c r="L58" s="105" t="s">
        <v>241</v>
      </c>
      <c r="M58" s="144"/>
    </row>
    <row r="59" spans="1:13" hidden="1" x14ac:dyDescent="0.25">
      <c r="A59" s="91">
        <v>20</v>
      </c>
      <c r="B59" s="91" t="s">
        <v>87</v>
      </c>
      <c r="C59" s="137">
        <v>177</v>
      </c>
      <c r="D59" s="115" t="str">
        <f t="shared" si="0"/>
        <v>&lt;200</v>
      </c>
      <c r="E59" s="94">
        <f t="shared" si="2"/>
        <v>9.7446408067866711E-3</v>
      </c>
      <c r="G59" s="91" t="s">
        <v>58</v>
      </c>
      <c r="H59" s="132">
        <v>347</v>
      </c>
      <c r="I59" s="115" t="str">
        <f t="shared" si="1"/>
        <v>&lt;500</v>
      </c>
      <c r="J59" s="94">
        <f t="shared" si="3"/>
        <v>8.3688787389048051E-3</v>
      </c>
      <c r="L59" s="105" t="s">
        <v>26</v>
      </c>
      <c r="M59" s="131"/>
    </row>
    <row r="60" spans="1:13" hidden="1" x14ac:dyDescent="0.25">
      <c r="B60" s="91" t="s">
        <v>201</v>
      </c>
      <c r="C60" s="150">
        <f>SUM(C63:C202)</f>
        <v>2444.7998999999995</v>
      </c>
      <c r="D60" s="115">
        <f t="shared" si="0"/>
        <v>2400</v>
      </c>
      <c r="E60" s="94">
        <f t="shared" si="2"/>
        <v>0.13459715745744613</v>
      </c>
      <c r="G60" s="91" t="s">
        <v>241</v>
      </c>
      <c r="H60" s="144">
        <f>SUM(H63:H202)</f>
        <v>5283.1411000000016</v>
      </c>
      <c r="I60" s="115">
        <f>(IF(ISNUMBER(H60),(IF(H60&lt;100,"&lt;100",IF(H60&lt;200,"&lt;200",IF(H60&lt;500,"&lt;500",IF(H60&lt;1000,"&lt;1,000",IF(H60&lt;10000,(ROUND(H60,-2)),IF(H60&lt;100000,(ROUND(H60,-3)),IF(H60&lt;1000000,(ROUND(H60,-4)),IF(H60&gt;=1000000,(ROUND(H60,-5))))))))))),"-"))</f>
        <v>5300</v>
      </c>
      <c r="J60" s="94">
        <f t="shared" si="3"/>
        <v>0.12741777298681314</v>
      </c>
      <c r="L60" s="105" t="s">
        <v>28</v>
      </c>
      <c r="M60" s="129"/>
    </row>
    <row r="61" spans="1:13" hidden="1" x14ac:dyDescent="0.25">
      <c r="B61" s="91" t="s">
        <v>11</v>
      </c>
      <c r="C61" s="91">
        <v>18163.830099999999</v>
      </c>
      <c r="D61" s="116">
        <f t="shared" si="0"/>
        <v>18000</v>
      </c>
      <c r="E61" s="94">
        <f t="shared" si="2"/>
        <v>1</v>
      </c>
      <c r="G61" s="91" t="s">
        <v>11</v>
      </c>
      <c r="H61" s="91">
        <v>41463.141100000001</v>
      </c>
      <c r="I61" s="116">
        <f>(IF(ISNUMBER(H61),(IF(H61&lt;100,"&lt;100",IF(H61&lt;200,"&lt;200",IF(H61&lt;500,"&lt;500",IF(H61&lt;1000,"&lt;1,000",IF(H61&lt;10000,(ROUND(H61,-2)),IF(H61&lt;100000,(ROUND(H61,-3)),IF(H61&lt;1000000,(ROUND(H61,-4)),IF(H61&gt;=1000000,(ROUND(H61,-5))))))))))),"-"))</f>
        <v>41000</v>
      </c>
      <c r="J61" s="94">
        <f t="shared" si="3"/>
        <v>1</v>
      </c>
      <c r="L61" s="105" t="s">
        <v>29</v>
      </c>
      <c r="M61" s="132"/>
    </row>
    <row r="62" spans="1:13" hidden="1" x14ac:dyDescent="0.25">
      <c r="C62" s="145"/>
      <c r="D62" s="93"/>
      <c r="E62" s="93"/>
      <c r="H62" s="145"/>
      <c r="I62" s="117"/>
      <c r="L62" s="105" t="s">
        <v>31</v>
      </c>
      <c r="M62" s="138"/>
    </row>
    <row r="63" spans="1:13" hidden="1" x14ac:dyDescent="0.25">
      <c r="B63" s="91" t="s">
        <v>166</v>
      </c>
      <c r="C63" s="91">
        <v>168</v>
      </c>
      <c r="G63" s="91" t="s">
        <v>29</v>
      </c>
      <c r="H63" s="132">
        <v>310</v>
      </c>
      <c r="L63" s="105" t="s">
        <v>32</v>
      </c>
      <c r="M63" s="134"/>
    </row>
    <row r="64" spans="1:13" hidden="1" x14ac:dyDescent="0.25">
      <c r="B64" s="91" t="s">
        <v>123</v>
      </c>
      <c r="C64" s="91">
        <v>150</v>
      </c>
      <c r="G64" s="91" t="s">
        <v>54</v>
      </c>
      <c r="H64" s="131">
        <v>303</v>
      </c>
      <c r="L64" s="105" t="s">
        <v>79</v>
      </c>
      <c r="M64" s="135"/>
    </row>
    <row r="65" spans="2:13" hidden="1" x14ac:dyDescent="0.25">
      <c r="B65" s="91" t="s">
        <v>115</v>
      </c>
      <c r="C65" s="135">
        <v>132</v>
      </c>
      <c r="G65" s="91" t="s">
        <v>160</v>
      </c>
      <c r="H65" s="91">
        <v>289</v>
      </c>
      <c r="L65" s="105" t="s">
        <v>172</v>
      </c>
      <c r="M65" s="142"/>
    </row>
    <row r="66" spans="2:13" hidden="1" x14ac:dyDescent="0.25">
      <c r="B66" s="91" t="s">
        <v>16</v>
      </c>
      <c r="C66" s="91">
        <v>126</v>
      </c>
      <c r="G66" s="91" t="s">
        <v>115</v>
      </c>
      <c r="H66" s="135">
        <v>249</v>
      </c>
    </row>
    <row r="67" spans="2:13" hidden="1" x14ac:dyDescent="0.25">
      <c r="B67" s="91" t="s">
        <v>93</v>
      </c>
      <c r="C67" s="130">
        <v>123.96430000000001</v>
      </c>
      <c r="G67" s="91" t="s">
        <v>21</v>
      </c>
      <c r="H67" s="146">
        <v>240</v>
      </c>
    </row>
    <row r="68" spans="2:13" hidden="1" x14ac:dyDescent="0.25">
      <c r="B68" s="91" t="s">
        <v>58</v>
      </c>
      <c r="C68" s="132">
        <v>99</v>
      </c>
      <c r="G68" s="91" t="s">
        <v>26</v>
      </c>
      <c r="H68" s="131">
        <v>235</v>
      </c>
    </row>
    <row r="69" spans="2:13" hidden="1" x14ac:dyDescent="0.25">
      <c r="B69" s="91" t="s">
        <v>170</v>
      </c>
      <c r="C69" s="91">
        <v>86.041600000000003</v>
      </c>
      <c r="G69" s="91" t="s">
        <v>51</v>
      </c>
      <c r="H69" s="91">
        <v>228</v>
      </c>
    </row>
    <row r="70" spans="2:13" hidden="1" x14ac:dyDescent="0.25">
      <c r="B70" s="91" t="s">
        <v>59</v>
      </c>
      <c r="C70" s="133">
        <v>80</v>
      </c>
      <c r="G70" s="91" t="s">
        <v>17</v>
      </c>
      <c r="H70" s="91">
        <v>216</v>
      </c>
    </row>
    <row r="71" spans="2:13" hidden="1" x14ac:dyDescent="0.25">
      <c r="B71" s="91" t="s">
        <v>63</v>
      </c>
      <c r="C71" s="91">
        <v>73</v>
      </c>
      <c r="G71" s="91" t="s">
        <v>90</v>
      </c>
      <c r="H71" s="91">
        <v>185</v>
      </c>
    </row>
    <row r="72" spans="2:13" hidden="1" x14ac:dyDescent="0.25">
      <c r="B72" s="91" t="s">
        <v>15</v>
      </c>
      <c r="C72" s="130">
        <v>66</v>
      </c>
      <c r="G72" s="91" t="s">
        <v>128</v>
      </c>
      <c r="H72" s="91">
        <v>181</v>
      </c>
    </row>
    <row r="73" spans="2:13" hidden="1" x14ac:dyDescent="0.25">
      <c r="B73" s="91" t="s">
        <v>164</v>
      </c>
      <c r="C73" s="91">
        <v>65</v>
      </c>
      <c r="G73" s="91" t="s">
        <v>123</v>
      </c>
      <c r="H73" s="91">
        <v>177</v>
      </c>
    </row>
    <row r="74" spans="2:13" hidden="1" x14ac:dyDescent="0.25">
      <c r="B74" s="91" t="s">
        <v>136</v>
      </c>
      <c r="C74" s="91">
        <v>63</v>
      </c>
      <c r="G74" s="91" t="s">
        <v>16</v>
      </c>
      <c r="H74" s="91">
        <v>165</v>
      </c>
    </row>
    <row r="75" spans="2:13" hidden="1" x14ac:dyDescent="0.25">
      <c r="B75" s="91" t="s">
        <v>94</v>
      </c>
      <c r="C75" s="91">
        <v>63</v>
      </c>
      <c r="G75" s="91" t="s">
        <v>63</v>
      </c>
      <c r="H75" s="91">
        <v>159</v>
      </c>
    </row>
    <row r="76" spans="2:13" hidden="1" x14ac:dyDescent="0.25">
      <c r="B76" s="91" t="s">
        <v>73</v>
      </c>
      <c r="C76" s="91">
        <v>61</v>
      </c>
      <c r="G76" s="91" t="s">
        <v>30</v>
      </c>
      <c r="H76" s="91">
        <v>140</v>
      </c>
    </row>
    <row r="77" spans="2:13" hidden="1" x14ac:dyDescent="0.25">
      <c r="B77" s="91" t="s">
        <v>21</v>
      </c>
      <c r="C77" s="146">
        <v>59</v>
      </c>
      <c r="G77" s="91" t="s">
        <v>22</v>
      </c>
      <c r="H77" s="91">
        <v>134</v>
      </c>
    </row>
    <row r="78" spans="2:13" hidden="1" x14ac:dyDescent="0.25">
      <c r="B78" s="91" t="s">
        <v>30</v>
      </c>
      <c r="C78" s="91">
        <v>55</v>
      </c>
      <c r="G78" s="91" t="s">
        <v>110</v>
      </c>
      <c r="H78" s="91">
        <v>119</v>
      </c>
    </row>
    <row r="79" spans="2:13" hidden="1" x14ac:dyDescent="0.25">
      <c r="B79" s="91" t="s">
        <v>160</v>
      </c>
      <c r="C79" s="91">
        <v>53</v>
      </c>
      <c r="G79" s="91" t="s">
        <v>166</v>
      </c>
      <c r="H79" s="91">
        <v>117</v>
      </c>
    </row>
    <row r="80" spans="2:13" hidden="1" x14ac:dyDescent="0.25">
      <c r="B80" s="91" t="s">
        <v>17</v>
      </c>
      <c r="C80" s="91">
        <v>49</v>
      </c>
      <c r="G80" s="91" t="s">
        <v>47</v>
      </c>
      <c r="H80" s="91">
        <v>111.71549999999999</v>
      </c>
    </row>
    <row r="81" spans="2:8" hidden="1" x14ac:dyDescent="0.25">
      <c r="B81" s="91" t="s">
        <v>128</v>
      </c>
      <c r="C81" s="91">
        <v>45</v>
      </c>
      <c r="G81" s="91" t="s">
        <v>25</v>
      </c>
      <c r="H81" s="91">
        <v>97</v>
      </c>
    </row>
    <row r="82" spans="2:8" hidden="1" x14ac:dyDescent="0.25">
      <c r="B82" s="91" t="s">
        <v>25</v>
      </c>
      <c r="C82" s="91">
        <v>42</v>
      </c>
      <c r="G82" s="91" t="s">
        <v>157</v>
      </c>
      <c r="H82" s="91">
        <v>94</v>
      </c>
    </row>
    <row r="83" spans="2:8" hidden="1" x14ac:dyDescent="0.25">
      <c r="B83" s="91" t="s">
        <v>119</v>
      </c>
      <c r="C83" s="91">
        <v>39</v>
      </c>
      <c r="G83" s="91" t="s">
        <v>144</v>
      </c>
      <c r="H83" s="91">
        <v>92</v>
      </c>
    </row>
    <row r="84" spans="2:8" hidden="1" x14ac:dyDescent="0.25">
      <c r="B84" s="91" t="s">
        <v>61</v>
      </c>
      <c r="C84" s="91">
        <v>39</v>
      </c>
      <c r="G84" s="91" t="s">
        <v>73</v>
      </c>
      <c r="H84" s="91">
        <v>77</v>
      </c>
    </row>
    <row r="85" spans="2:8" hidden="1" x14ac:dyDescent="0.25">
      <c r="B85" s="91" t="s">
        <v>62</v>
      </c>
      <c r="C85" s="91">
        <v>38</v>
      </c>
      <c r="G85" s="91" t="s">
        <v>146</v>
      </c>
      <c r="H85" s="91">
        <v>72</v>
      </c>
    </row>
    <row r="86" spans="2:8" hidden="1" x14ac:dyDescent="0.25">
      <c r="B86" s="91" t="s">
        <v>144</v>
      </c>
      <c r="C86" s="91">
        <v>36</v>
      </c>
      <c r="G86" s="91" t="s">
        <v>27</v>
      </c>
      <c r="H86" s="91">
        <v>66</v>
      </c>
    </row>
    <row r="87" spans="2:8" hidden="1" x14ac:dyDescent="0.25">
      <c r="B87" s="91" t="s">
        <v>102</v>
      </c>
      <c r="C87" s="91">
        <v>32</v>
      </c>
      <c r="G87" s="91" t="s">
        <v>152</v>
      </c>
      <c r="H87" s="91">
        <v>63</v>
      </c>
    </row>
    <row r="88" spans="2:8" hidden="1" x14ac:dyDescent="0.25">
      <c r="B88" s="91" t="s">
        <v>98</v>
      </c>
      <c r="C88" s="129">
        <v>30.028400000000001</v>
      </c>
      <c r="G88" s="91" t="s">
        <v>83</v>
      </c>
      <c r="H88" s="91">
        <v>63</v>
      </c>
    </row>
    <row r="89" spans="2:8" hidden="1" x14ac:dyDescent="0.25">
      <c r="B89" s="91" t="s">
        <v>22</v>
      </c>
      <c r="C89" s="91">
        <v>30</v>
      </c>
      <c r="G89" s="91" t="s">
        <v>170</v>
      </c>
      <c r="H89" s="91">
        <v>59</v>
      </c>
    </row>
    <row r="90" spans="2:8" hidden="1" x14ac:dyDescent="0.25">
      <c r="B90" s="91" t="s">
        <v>90</v>
      </c>
      <c r="C90" s="91">
        <v>29</v>
      </c>
      <c r="G90" s="91" t="s">
        <v>91</v>
      </c>
      <c r="H90" s="91">
        <v>56</v>
      </c>
    </row>
    <row r="91" spans="2:8" hidden="1" x14ac:dyDescent="0.25">
      <c r="B91" s="91" t="s">
        <v>169</v>
      </c>
      <c r="C91" s="91">
        <v>26.1159</v>
      </c>
      <c r="G91" s="91" t="s">
        <v>62</v>
      </c>
      <c r="H91" s="91">
        <v>50</v>
      </c>
    </row>
    <row r="92" spans="2:8" hidden="1" x14ac:dyDescent="0.25">
      <c r="B92" s="91" t="s">
        <v>113</v>
      </c>
      <c r="C92" s="91">
        <v>25.037700000000001</v>
      </c>
      <c r="G92" s="91" t="s">
        <v>61</v>
      </c>
      <c r="H92" s="91">
        <v>50</v>
      </c>
    </row>
    <row r="93" spans="2:8" hidden="1" x14ac:dyDescent="0.25">
      <c r="B93" s="91" t="s">
        <v>143</v>
      </c>
      <c r="C93" s="91">
        <v>25</v>
      </c>
      <c r="G93" s="91" t="s">
        <v>119</v>
      </c>
      <c r="H93" s="91">
        <v>49</v>
      </c>
    </row>
    <row r="94" spans="2:8" hidden="1" x14ac:dyDescent="0.25">
      <c r="B94" s="91" t="s">
        <v>165</v>
      </c>
      <c r="C94" s="91">
        <v>24</v>
      </c>
      <c r="G94" s="91" t="s">
        <v>55</v>
      </c>
      <c r="H94" s="91">
        <v>46</v>
      </c>
    </row>
    <row r="95" spans="2:8" hidden="1" x14ac:dyDescent="0.25">
      <c r="B95" s="91" t="s">
        <v>82</v>
      </c>
      <c r="C95" s="91">
        <v>22</v>
      </c>
      <c r="G95" s="91" t="s">
        <v>169</v>
      </c>
      <c r="H95" s="91">
        <v>45</v>
      </c>
    </row>
    <row r="96" spans="2:8" hidden="1" x14ac:dyDescent="0.25">
      <c r="B96" s="91" t="s">
        <v>110</v>
      </c>
      <c r="C96" s="91">
        <v>22</v>
      </c>
      <c r="G96" s="91" t="s">
        <v>134</v>
      </c>
      <c r="H96" s="91">
        <v>43</v>
      </c>
    </row>
    <row r="97" spans="2:8" hidden="1" x14ac:dyDescent="0.25">
      <c r="B97" s="91" t="s">
        <v>29</v>
      </c>
      <c r="C97" s="132">
        <v>20</v>
      </c>
      <c r="G97" s="91" t="s">
        <v>143</v>
      </c>
      <c r="H97" s="91">
        <v>40</v>
      </c>
    </row>
    <row r="98" spans="2:8" hidden="1" x14ac:dyDescent="0.25">
      <c r="B98" s="91" t="s">
        <v>36</v>
      </c>
      <c r="C98" s="91">
        <v>19</v>
      </c>
      <c r="G98" s="91" t="s">
        <v>18</v>
      </c>
      <c r="H98" s="91">
        <v>36</v>
      </c>
    </row>
    <row r="99" spans="2:8" hidden="1" x14ac:dyDescent="0.25">
      <c r="B99" s="91" t="s">
        <v>127</v>
      </c>
      <c r="C99" s="91">
        <v>16</v>
      </c>
      <c r="G99" s="91" t="s">
        <v>136</v>
      </c>
      <c r="H99" s="91">
        <v>35</v>
      </c>
    </row>
    <row r="100" spans="2:8" hidden="1" x14ac:dyDescent="0.25">
      <c r="B100" s="91" t="s">
        <v>74</v>
      </c>
      <c r="C100" s="91">
        <v>15</v>
      </c>
      <c r="G100" s="91" t="s">
        <v>164</v>
      </c>
      <c r="H100" s="91">
        <v>34</v>
      </c>
    </row>
    <row r="101" spans="2:8" hidden="1" x14ac:dyDescent="0.25">
      <c r="B101" s="91" t="s">
        <v>103</v>
      </c>
      <c r="C101" s="91">
        <v>14</v>
      </c>
      <c r="G101" s="91" t="s">
        <v>94</v>
      </c>
      <c r="H101" s="91">
        <v>32</v>
      </c>
    </row>
    <row r="102" spans="2:8" hidden="1" x14ac:dyDescent="0.25">
      <c r="B102" s="91" t="s">
        <v>83</v>
      </c>
      <c r="C102" s="91">
        <v>13</v>
      </c>
      <c r="G102" s="91" t="s">
        <v>84</v>
      </c>
      <c r="H102" s="91">
        <v>31</v>
      </c>
    </row>
    <row r="103" spans="2:8" hidden="1" x14ac:dyDescent="0.25">
      <c r="B103" s="91" t="s">
        <v>47</v>
      </c>
      <c r="C103" s="91">
        <v>12.9002</v>
      </c>
      <c r="G103" s="91" t="s">
        <v>77</v>
      </c>
      <c r="H103" s="91">
        <v>30</v>
      </c>
    </row>
    <row r="104" spans="2:8" hidden="1" x14ac:dyDescent="0.25">
      <c r="B104" s="91" t="s">
        <v>89</v>
      </c>
      <c r="C104" s="91">
        <v>12.151899999999999</v>
      </c>
      <c r="G104" s="91" t="s">
        <v>117</v>
      </c>
      <c r="H104" s="91">
        <v>30</v>
      </c>
    </row>
    <row r="105" spans="2:8" hidden="1" x14ac:dyDescent="0.25">
      <c r="B105" s="91" t="s">
        <v>150</v>
      </c>
      <c r="C105" s="91">
        <v>12</v>
      </c>
      <c r="G105" s="91" t="s">
        <v>99</v>
      </c>
      <c r="H105" s="91">
        <v>28</v>
      </c>
    </row>
    <row r="106" spans="2:8" hidden="1" x14ac:dyDescent="0.25">
      <c r="B106" s="91" t="s">
        <v>152</v>
      </c>
      <c r="C106" s="91">
        <v>12</v>
      </c>
      <c r="G106" s="91" t="s">
        <v>124</v>
      </c>
      <c r="H106" s="91">
        <v>25</v>
      </c>
    </row>
    <row r="107" spans="2:8" hidden="1" x14ac:dyDescent="0.25">
      <c r="B107" s="91" t="s">
        <v>146</v>
      </c>
      <c r="C107" s="91">
        <v>11.194000000000001</v>
      </c>
      <c r="G107" s="91" t="s">
        <v>72</v>
      </c>
      <c r="H107" s="91">
        <v>24</v>
      </c>
    </row>
    <row r="108" spans="2:8" hidden="1" x14ac:dyDescent="0.25">
      <c r="B108" s="91" t="s">
        <v>99</v>
      </c>
      <c r="C108" s="91">
        <v>10</v>
      </c>
      <c r="G108" s="91" t="s">
        <v>89</v>
      </c>
      <c r="H108" s="91">
        <v>24</v>
      </c>
    </row>
    <row r="109" spans="2:8" hidden="1" x14ac:dyDescent="0.25">
      <c r="B109" s="91" t="s">
        <v>117</v>
      </c>
      <c r="C109" s="91">
        <v>10</v>
      </c>
      <c r="G109" s="91" t="s">
        <v>132</v>
      </c>
      <c r="H109" s="91">
        <v>22</v>
      </c>
    </row>
    <row r="110" spans="2:8" hidden="1" x14ac:dyDescent="0.25">
      <c r="B110" s="91" t="s">
        <v>18</v>
      </c>
      <c r="C110" s="91">
        <v>9</v>
      </c>
      <c r="G110" s="91" t="s">
        <v>137</v>
      </c>
      <c r="H110" s="91">
        <v>21</v>
      </c>
    </row>
    <row r="111" spans="2:8" hidden="1" x14ac:dyDescent="0.25">
      <c r="B111" s="91" t="s">
        <v>86</v>
      </c>
      <c r="C111" s="91">
        <v>8.7082999999999995</v>
      </c>
      <c r="G111" s="91" t="s">
        <v>36</v>
      </c>
      <c r="H111" s="91">
        <v>21</v>
      </c>
    </row>
    <row r="112" spans="2:8" hidden="1" x14ac:dyDescent="0.25">
      <c r="B112" s="91" t="s">
        <v>57</v>
      </c>
      <c r="C112" s="91">
        <v>8</v>
      </c>
      <c r="G112" s="91" t="s">
        <v>49</v>
      </c>
      <c r="H112" s="91">
        <v>17</v>
      </c>
    </row>
    <row r="113" spans="2:8" hidden="1" x14ac:dyDescent="0.25">
      <c r="B113" s="91" t="s">
        <v>76</v>
      </c>
      <c r="C113" s="91">
        <v>8</v>
      </c>
      <c r="G113" s="91" t="s">
        <v>163</v>
      </c>
      <c r="H113" s="91">
        <v>16</v>
      </c>
    </row>
    <row r="114" spans="2:8" hidden="1" x14ac:dyDescent="0.25">
      <c r="B114" s="91" t="s">
        <v>122</v>
      </c>
      <c r="C114" s="91">
        <v>7.8257000000000003</v>
      </c>
      <c r="G114" s="91" t="s">
        <v>82</v>
      </c>
      <c r="H114" s="91">
        <v>13</v>
      </c>
    </row>
    <row r="115" spans="2:8" hidden="1" x14ac:dyDescent="0.25">
      <c r="B115" s="91" t="s">
        <v>134</v>
      </c>
      <c r="C115" s="91">
        <v>7</v>
      </c>
      <c r="G115" s="91" t="s">
        <v>113</v>
      </c>
      <c r="H115" s="91">
        <v>12.2997</v>
      </c>
    </row>
    <row r="116" spans="2:8" hidden="1" x14ac:dyDescent="0.25">
      <c r="B116" s="91" t="s">
        <v>49</v>
      </c>
      <c r="C116" s="91">
        <v>7</v>
      </c>
      <c r="G116" s="91" t="s">
        <v>103</v>
      </c>
      <c r="H116" s="91">
        <v>12</v>
      </c>
    </row>
    <row r="117" spans="2:8" hidden="1" x14ac:dyDescent="0.25">
      <c r="B117" s="91" t="s">
        <v>138</v>
      </c>
      <c r="C117" s="91">
        <v>7</v>
      </c>
      <c r="G117" s="91" t="s">
        <v>74</v>
      </c>
      <c r="H117" s="91">
        <v>11</v>
      </c>
    </row>
    <row r="118" spans="2:8" hidden="1" x14ac:dyDescent="0.25">
      <c r="B118" s="91" t="s">
        <v>135</v>
      </c>
      <c r="C118" s="91">
        <v>7</v>
      </c>
      <c r="G118" s="91" t="s">
        <v>165</v>
      </c>
      <c r="H118" s="91">
        <v>10.0342</v>
      </c>
    </row>
    <row r="119" spans="2:8" hidden="1" x14ac:dyDescent="0.25">
      <c r="B119" s="91" t="s">
        <v>91</v>
      </c>
      <c r="C119" s="91">
        <v>6</v>
      </c>
      <c r="G119" s="91" t="s">
        <v>57</v>
      </c>
      <c r="H119" s="91">
        <v>9.2916000000000007</v>
      </c>
    </row>
    <row r="120" spans="2:8" hidden="1" x14ac:dyDescent="0.25">
      <c r="B120" s="91" t="s">
        <v>139</v>
      </c>
      <c r="C120" s="91">
        <v>5.0137</v>
      </c>
      <c r="G120" s="91" t="s">
        <v>122</v>
      </c>
      <c r="H120" s="91">
        <v>9</v>
      </c>
    </row>
    <row r="121" spans="2:8" hidden="1" x14ac:dyDescent="0.25">
      <c r="B121" s="91" t="s">
        <v>27</v>
      </c>
      <c r="C121" s="91">
        <v>5</v>
      </c>
      <c r="G121" s="91" t="s">
        <v>135</v>
      </c>
      <c r="H121" s="91">
        <v>9</v>
      </c>
    </row>
    <row r="122" spans="2:8" hidden="1" x14ac:dyDescent="0.25">
      <c r="B122" s="91" t="s">
        <v>60</v>
      </c>
      <c r="C122" s="91">
        <v>5</v>
      </c>
      <c r="G122" s="91" t="s">
        <v>102</v>
      </c>
      <c r="H122" s="91">
        <v>9</v>
      </c>
    </row>
    <row r="123" spans="2:8" hidden="1" x14ac:dyDescent="0.25">
      <c r="B123" s="91" t="s">
        <v>161</v>
      </c>
      <c r="C123" s="91">
        <v>4.3811999999999998</v>
      </c>
      <c r="G123" s="91" t="s">
        <v>171</v>
      </c>
      <c r="H123" s="91">
        <v>8</v>
      </c>
    </row>
    <row r="124" spans="2:8" hidden="1" x14ac:dyDescent="0.25">
      <c r="B124" s="91" t="s">
        <v>124</v>
      </c>
      <c r="C124" s="91">
        <v>4.0119999999999996</v>
      </c>
      <c r="G124" s="91" t="s">
        <v>127</v>
      </c>
      <c r="H124" s="91">
        <v>8</v>
      </c>
    </row>
    <row r="125" spans="2:8" hidden="1" x14ac:dyDescent="0.25">
      <c r="B125" s="91" t="s">
        <v>133</v>
      </c>
      <c r="C125" s="91">
        <v>4</v>
      </c>
      <c r="G125" s="91" t="s">
        <v>150</v>
      </c>
      <c r="H125" s="91">
        <v>6.0701000000000001</v>
      </c>
    </row>
    <row r="126" spans="2:8" hidden="1" x14ac:dyDescent="0.25">
      <c r="B126" s="91" t="s">
        <v>339</v>
      </c>
      <c r="C126" s="91">
        <v>4</v>
      </c>
      <c r="G126" s="91" t="s">
        <v>75</v>
      </c>
      <c r="H126" s="91">
        <v>5.9656000000000002</v>
      </c>
    </row>
    <row r="127" spans="2:8" hidden="1" x14ac:dyDescent="0.25">
      <c r="B127" s="91" t="s">
        <v>77</v>
      </c>
      <c r="C127" s="91">
        <v>4</v>
      </c>
      <c r="G127" s="91" t="s">
        <v>86</v>
      </c>
      <c r="H127" s="91">
        <v>5.3598999999999997</v>
      </c>
    </row>
    <row r="128" spans="2:8" hidden="1" x14ac:dyDescent="0.25">
      <c r="B128" s="91" t="s">
        <v>84</v>
      </c>
      <c r="C128" s="91">
        <v>3.9512999999999998</v>
      </c>
      <c r="G128" s="91" t="s">
        <v>42</v>
      </c>
      <c r="H128" s="91">
        <v>5</v>
      </c>
    </row>
    <row r="129" spans="2:8" hidden="1" x14ac:dyDescent="0.25">
      <c r="B129" s="91" t="s">
        <v>142</v>
      </c>
      <c r="C129" s="91">
        <v>3.8620000000000001</v>
      </c>
      <c r="G129" s="91" t="s">
        <v>133</v>
      </c>
      <c r="H129" s="91">
        <v>5</v>
      </c>
    </row>
    <row r="130" spans="2:8" hidden="1" x14ac:dyDescent="0.25">
      <c r="B130" s="91" t="s">
        <v>45</v>
      </c>
      <c r="C130" s="91">
        <v>3.5779999999999998</v>
      </c>
      <c r="G130" s="91" t="s">
        <v>138</v>
      </c>
      <c r="H130" s="91">
        <v>4.2664</v>
      </c>
    </row>
    <row r="131" spans="2:8" hidden="1" x14ac:dyDescent="0.25">
      <c r="B131" s="91" t="s">
        <v>38</v>
      </c>
      <c r="C131" s="91">
        <v>3.4458000000000002</v>
      </c>
      <c r="G131" s="91" t="s">
        <v>139</v>
      </c>
      <c r="H131" s="91">
        <v>4.0164</v>
      </c>
    </row>
    <row r="132" spans="2:8" hidden="1" x14ac:dyDescent="0.25">
      <c r="B132" s="91" t="s">
        <v>168</v>
      </c>
      <c r="C132" s="91">
        <v>3.0183</v>
      </c>
      <c r="G132" s="91" t="s">
        <v>60</v>
      </c>
      <c r="H132" s="91">
        <v>4.0114999999999998</v>
      </c>
    </row>
    <row r="133" spans="2:8" hidden="1" x14ac:dyDescent="0.25">
      <c r="B133" s="91" t="s">
        <v>125</v>
      </c>
      <c r="C133" s="91">
        <v>3.0076999999999998</v>
      </c>
      <c r="G133" s="91" t="s">
        <v>45</v>
      </c>
      <c r="H133" s="91">
        <v>4.0049000000000001</v>
      </c>
    </row>
    <row r="134" spans="2:8" hidden="1" x14ac:dyDescent="0.25">
      <c r="B134" s="91" t="s">
        <v>155</v>
      </c>
      <c r="C134" s="91">
        <v>2.9638999999999998</v>
      </c>
      <c r="G134" s="91" t="s">
        <v>38</v>
      </c>
      <c r="H134" s="91">
        <v>4.0019999999999998</v>
      </c>
    </row>
    <row r="135" spans="2:8" hidden="1" x14ac:dyDescent="0.25">
      <c r="B135" s="91" t="s">
        <v>171</v>
      </c>
      <c r="C135" s="91">
        <v>2.7343000000000002</v>
      </c>
      <c r="G135" s="91" t="s">
        <v>76</v>
      </c>
      <c r="H135" s="91">
        <v>4</v>
      </c>
    </row>
    <row r="136" spans="2:8" hidden="1" x14ac:dyDescent="0.25">
      <c r="B136" s="91" t="s">
        <v>154</v>
      </c>
      <c r="C136" s="91">
        <v>2.6128</v>
      </c>
      <c r="G136" s="91" t="s">
        <v>33</v>
      </c>
      <c r="H136" s="91">
        <v>4</v>
      </c>
    </row>
    <row r="137" spans="2:8" hidden="1" x14ac:dyDescent="0.25">
      <c r="B137" s="91" t="s">
        <v>64</v>
      </c>
      <c r="C137" s="91">
        <v>2.5632999999999999</v>
      </c>
      <c r="G137" s="91" t="s">
        <v>92</v>
      </c>
      <c r="H137" s="91">
        <v>4</v>
      </c>
    </row>
    <row r="138" spans="2:8" hidden="1" x14ac:dyDescent="0.25">
      <c r="B138" s="91" t="s">
        <v>72</v>
      </c>
      <c r="C138" s="91">
        <v>2.5316999999999998</v>
      </c>
      <c r="G138" s="91" t="s">
        <v>339</v>
      </c>
      <c r="H138" s="91">
        <v>4</v>
      </c>
    </row>
    <row r="139" spans="2:8" hidden="1" x14ac:dyDescent="0.25">
      <c r="B139" s="91" t="s">
        <v>167</v>
      </c>
      <c r="C139" s="91">
        <v>2.4403000000000001</v>
      </c>
      <c r="G139" s="91" t="s">
        <v>168</v>
      </c>
      <c r="H139" s="91">
        <v>3.8704000000000001</v>
      </c>
    </row>
    <row r="140" spans="2:8" hidden="1" x14ac:dyDescent="0.25">
      <c r="B140" s="91" t="s">
        <v>88</v>
      </c>
      <c r="C140" s="91">
        <v>2.4007000000000001</v>
      </c>
      <c r="G140" s="91" t="s">
        <v>125</v>
      </c>
      <c r="H140" s="91">
        <v>3.0863</v>
      </c>
    </row>
    <row r="141" spans="2:8" hidden="1" x14ac:dyDescent="0.25">
      <c r="B141" s="91" t="s">
        <v>41</v>
      </c>
      <c r="C141" s="91">
        <v>2.3948</v>
      </c>
      <c r="G141" s="91" t="s">
        <v>156</v>
      </c>
      <c r="H141" s="91">
        <v>3</v>
      </c>
    </row>
    <row r="142" spans="2:8" hidden="1" x14ac:dyDescent="0.25">
      <c r="B142" s="91" t="s">
        <v>163</v>
      </c>
      <c r="C142" s="91">
        <v>2.3818000000000001</v>
      </c>
      <c r="G142" s="91" t="s">
        <v>64</v>
      </c>
      <c r="H142" s="91">
        <v>2.8346999999999998</v>
      </c>
    </row>
    <row r="143" spans="2:8" hidden="1" x14ac:dyDescent="0.25">
      <c r="B143" s="91" t="s">
        <v>92</v>
      </c>
      <c r="C143" s="91">
        <v>2.2050999999999998</v>
      </c>
      <c r="G143" s="91" t="s">
        <v>44</v>
      </c>
      <c r="H143" s="91">
        <v>2.2721999999999998</v>
      </c>
    </row>
    <row r="144" spans="2:8" hidden="1" x14ac:dyDescent="0.25">
      <c r="B144" s="91" t="s">
        <v>104</v>
      </c>
      <c r="C144" s="91">
        <v>2.1520000000000001</v>
      </c>
      <c r="G144" s="91" t="s">
        <v>142</v>
      </c>
      <c r="H144" s="91">
        <v>2.2372000000000001</v>
      </c>
    </row>
    <row r="145" spans="2:8" hidden="1" x14ac:dyDescent="0.25">
      <c r="B145" s="91" t="s">
        <v>137</v>
      </c>
      <c r="C145" s="91">
        <v>2.1175999999999999</v>
      </c>
      <c r="G145" s="91" t="s">
        <v>141</v>
      </c>
      <c r="H145" s="91">
        <v>2.1889000000000003</v>
      </c>
    </row>
    <row r="146" spans="2:8" hidden="1" x14ac:dyDescent="0.25">
      <c r="B146" s="91" t="s">
        <v>153</v>
      </c>
      <c r="C146" s="91">
        <v>2.0499000000000001</v>
      </c>
      <c r="G146" s="91" t="s">
        <v>155</v>
      </c>
      <c r="H146" s="91">
        <v>2.0047999999999999</v>
      </c>
    </row>
    <row r="147" spans="2:8" hidden="1" x14ac:dyDescent="0.25">
      <c r="B147" s="91" t="s">
        <v>108</v>
      </c>
      <c r="C147" s="91">
        <v>2.0373999999999999</v>
      </c>
      <c r="G147" s="91" t="s">
        <v>88</v>
      </c>
      <c r="H147" s="91">
        <v>2.0021</v>
      </c>
    </row>
    <row r="148" spans="2:8" hidden="1" x14ac:dyDescent="0.25">
      <c r="B148" s="91" t="s">
        <v>78</v>
      </c>
      <c r="C148" s="91">
        <v>2.0089000000000001</v>
      </c>
      <c r="G148" s="91" t="s">
        <v>118</v>
      </c>
      <c r="H148" s="91">
        <v>2</v>
      </c>
    </row>
    <row r="149" spans="2:8" hidden="1" x14ac:dyDescent="0.25">
      <c r="B149" s="91" t="s">
        <v>132</v>
      </c>
      <c r="C149" s="91">
        <v>2</v>
      </c>
      <c r="G149" s="91" t="s">
        <v>107</v>
      </c>
      <c r="H149" s="91">
        <v>2</v>
      </c>
    </row>
    <row r="150" spans="2:8" hidden="1" x14ac:dyDescent="0.25">
      <c r="B150" s="91" t="s">
        <v>145</v>
      </c>
      <c r="C150" s="91">
        <v>1.3355000000000001</v>
      </c>
      <c r="G150" s="91" t="s">
        <v>46</v>
      </c>
      <c r="H150" s="91">
        <v>1.7863</v>
      </c>
    </row>
    <row r="151" spans="2:8" hidden="1" x14ac:dyDescent="0.25">
      <c r="B151" s="91" t="s">
        <v>35</v>
      </c>
      <c r="C151" s="91">
        <v>1.2438</v>
      </c>
      <c r="G151" s="91" t="s">
        <v>153</v>
      </c>
      <c r="H151" s="91">
        <v>1.6722999999999999</v>
      </c>
    </row>
    <row r="152" spans="2:8" hidden="1" x14ac:dyDescent="0.25">
      <c r="B152" s="91" t="s">
        <v>101</v>
      </c>
      <c r="C152" s="91">
        <v>1.1449</v>
      </c>
      <c r="G152" s="91" t="s">
        <v>131</v>
      </c>
      <c r="H152" s="91">
        <v>1.4978</v>
      </c>
    </row>
    <row r="153" spans="2:8" hidden="1" x14ac:dyDescent="0.25">
      <c r="B153" s="91" t="s">
        <v>75</v>
      </c>
      <c r="C153" s="91">
        <v>1.0977999999999999</v>
      </c>
      <c r="G153" s="91" t="s">
        <v>106</v>
      </c>
      <c r="H153" s="91">
        <v>1.462</v>
      </c>
    </row>
    <row r="154" spans="2:8" hidden="1" x14ac:dyDescent="0.25">
      <c r="B154" s="91" t="s">
        <v>100</v>
      </c>
      <c r="C154" s="91">
        <v>1.0908</v>
      </c>
      <c r="G154" s="91" t="s">
        <v>35</v>
      </c>
      <c r="H154" s="91">
        <v>1.3309</v>
      </c>
    </row>
    <row r="155" spans="2:8" hidden="1" x14ac:dyDescent="0.25">
      <c r="B155" s="91" t="s">
        <v>156</v>
      </c>
      <c r="C155" s="91">
        <v>1.0644</v>
      </c>
      <c r="G155" s="91" t="s">
        <v>105</v>
      </c>
      <c r="H155" s="91">
        <v>1.2223999999999999</v>
      </c>
    </row>
    <row r="156" spans="2:8" hidden="1" x14ac:dyDescent="0.25">
      <c r="B156" s="91" t="s">
        <v>46</v>
      </c>
      <c r="C156" s="91">
        <v>1.0206</v>
      </c>
      <c r="G156" s="91" t="s">
        <v>151</v>
      </c>
      <c r="H156" s="91">
        <v>1.1629</v>
      </c>
    </row>
    <row r="157" spans="2:8" hidden="1" x14ac:dyDescent="0.25">
      <c r="B157" s="91" t="s">
        <v>71</v>
      </c>
      <c r="C157" s="91">
        <v>0.86109999999999998</v>
      </c>
      <c r="G157" s="91" t="s">
        <v>145</v>
      </c>
      <c r="H157" s="91">
        <v>1.1280999999999999</v>
      </c>
    </row>
    <row r="158" spans="2:8" hidden="1" x14ac:dyDescent="0.25">
      <c r="B158" s="91" t="s">
        <v>141</v>
      </c>
      <c r="C158" s="91">
        <v>0.82769999999999999</v>
      </c>
      <c r="G158" s="91" t="s">
        <v>48</v>
      </c>
      <c r="H158" s="91">
        <v>1.1149</v>
      </c>
    </row>
    <row r="159" spans="2:8" hidden="1" x14ac:dyDescent="0.25">
      <c r="B159" s="91" t="s">
        <v>39</v>
      </c>
      <c r="C159" s="91">
        <v>0.82420000000000004</v>
      </c>
      <c r="G159" s="91" t="s">
        <v>161</v>
      </c>
      <c r="H159" s="91">
        <v>1.1125</v>
      </c>
    </row>
    <row r="160" spans="2:8" hidden="1" x14ac:dyDescent="0.25">
      <c r="B160" s="91" t="s">
        <v>131</v>
      </c>
      <c r="C160" s="91">
        <v>0.81820000000000004</v>
      </c>
      <c r="G160" s="91" t="s">
        <v>66</v>
      </c>
      <c r="H160" s="91">
        <v>1.0978000000000001</v>
      </c>
    </row>
    <row r="161" spans="2:8" hidden="1" x14ac:dyDescent="0.25">
      <c r="B161" s="91" t="s">
        <v>140</v>
      </c>
      <c r="C161" s="91">
        <v>0.69190000000000007</v>
      </c>
      <c r="G161" s="91" t="s">
        <v>167</v>
      </c>
      <c r="H161" s="91">
        <v>1.083</v>
      </c>
    </row>
    <row r="162" spans="2:8" hidden="1" x14ac:dyDescent="0.25">
      <c r="B162" s="91" t="s">
        <v>37</v>
      </c>
      <c r="C162" s="91">
        <v>0.63039999999999996</v>
      </c>
      <c r="G162" s="91" t="s">
        <v>41</v>
      </c>
      <c r="H162" s="91">
        <v>1.0737000000000001</v>
      </c>
    </row>
    <row r="163" spans="2:8" hidden="1" x14ac:dyDescent="0.25">
      <c r="B163" s="91" t="s">
        <v>118</v>
      </c>
      <c r="C163" s="91">
        <v>0.622</v>
      </c>
      <c r="G163" s="91" t="s">
        <v>154</v>
      </c>
      <c r="H163" s="91">
        <v>1.0024999999999999</v>
      </c>
    </row>
    <row r="164" spans="2:8" hidden="1" x14ac:dyDescent="0.25">
      <c r="B164" s="91" t="s">
        <v>95</v>
      </c>
      <c r="C164" s="91">
        <v>0.59020000000000006</v>
      </c>
      <c r="G164" s="91" t="s">
        <v>100</v>
      </c>
      <c r="H164" s="91">
        <v>1.0019</v>
      </c>
    </row>
    <row r="165" spans="2:8" hidden="1" x14ac:dyDescent="0.25">
      <c r="B165" s="91" t="s">
        <v>126</v>
      </c>
      <c r="C165" s="91">
        <v>0.5514</v>
      </c>
      <c r="G165" s="91" t="s">
        <v>104</v>
      </c>
      <c r="H165" s="91">
        <v>1.0004999999999999</v>
      </c>
    </row>
    <row r="166" spans="2:8" hidden="1" x14ac:dyDescent="0.25">
      <c r="B166" s="91" t="s">
        <v>81</v>
      </c>
      <c r="C166" s="91">
        <v>0.48349999999999999</v>
      </c>
      <c r="G166" s="91" t="s">
        <v>108</v>
      </c>
      <c r="H166" s="91">
        <v>0.999</v>
      </c>
    </row>
    <row r="167" spans="2:8" hidden="1" x14ac:dyDescent="0.25">
      <c r="B167" s="91" t="s">
        <v>107</v>
      </c>
      <c r="C167" s="91">
        <v>0.48259999999999997</v>
      </c>
      <c r="G167" s="91" t="s">
        <v>40</v>
      </c>
      <c r="H167" s="91">
        <v>0.83340000000000003</v>
      </c>
    </row>
    <row r="168" spans="2:8" hidden="1" x14ac:dyDescent="0.25">
      <c r="B168" s="91" t="s">
        <v>44</v>
      </c>
      <c r="C168" s="91">
        <v>0.48209999999999997</v>
      </c>
      <c r="G168" s="91" t="s">
        <v>162</v>
      </c>
      <c r="H168" s="91">
        <v>0.73609999999999998</v>
      </c>
    </row>
    <row r="169" spans="2:8" hidden="1" x14ac:dyDescent="0.25">
      <c r="B169" s="91" t="s">
        <v>111</v>
      </c>
      <c r="C169" s="91">
        <v>0.47800000000000004</v>
      </c>
      <c r="G169" s="91" t="s">
        <v>71</v>
      </c>
      <c r="H169" s="91">
        <v>0.72350000000000003</v>
      </c>
    </row>
    <row r="170" spans="2:8" hidden="1" x14ac:dyDescent="0.25">
      <c r="B170" s="91" t="s">
        <v>42</v>
      </c>
      <c r="C170" s="91">
        <v>0.45169999999999999</v>
      </c>
      <c r="G170" s="91" t="s">
        <v>95</v>
      </c>
      <c r="H170" s="91">
        <v>0.6794</v>
      </c>
    </row>
    <row r="171" spans="2:8" hidden="1" x14ac:dyDescent="0.25">
      <c r="B171" s="91" t="s">
        <v>33</v>
      </c>
      <c r="C171" s="91">
        <v>0.42430000000000001</v>
      </c>
      <c r="G171" s="91" t="s">
        <v>140</v>
      </c>
      <c r="H171" s="91">
        <v>0.67849999999999999</v>
      </c>
    </row>
    <row r="172" spans="2:8" hidden="1" x14ac:dyDescent="0.25">
      <c r="B172" s="91" t="s">
        <v>43</v>
      </c>
      <c r="C172" s="91">
        <v>0.38189999999999996</v>
      </c>
      <c r="G172" s="91" t="s">
        <v>109</v>
      </c>
      <c r="H172" s="91">
        <v>0.67579999999999996</v>
      </c>
    </row>
    <row r="173" spans="2:8" hidden="1" x14ac:dyDescent="0.25">
      <c r="B173" s="91" t="s">
        <v>109</v>
      </c>
      <c r="C173" s="91">
        <v>0.37130000000000002</v>
      </c>
      <c r="G173" s="91" t="s">
        <v>37</v>
      </c>
      <c r="H173" s="91">
        <v>0.66369999999999996</v>
      </c>
    </row>
    <row r="174" spans="2:8" hidden="1" x14ac:dyDescent="0.25">
      <c r="B174" s="91" t="s">
        <v>130</v>
      </c>
      <c r="C174" s="91">
        <v>0.36770000000000003</v>
      </c>
      <c r="G174" s="91" t="s">
        <v>81</v>
      </c>
      <c r="H174" s="91">
        <v>0.6633</v>
      </c>
    </row>
    <row r="175" spans="2:8" hidden="1" x14ac:dyDescent="0.25">
      <c r="B175" s="91" t="s">
        <v>105</v>
      </c>
      <c r="C175" s="91">
        <v>0.34850000000000003</v>
      </c>
      <c r="G175" s="91" t="s">
        <v>39</v>
      </c>
      <c r="H175" s="91">
        <v>0.62879999999999991</v>
      </c>
    </row>
    <row r="176" spans="2:8" hidden="1" x14ac:dyDescent="0.25">
      <c r="B176" s="91" t="s">
        <v>151</v>
      </c>
      <c r="C176" s="91">
        <v>0.3266</v>
      </c>
      <c r="G176" s="91" t="s">
        <v>34</v>
      </c>
      <c r="H176" s="91">
        <v>0.58650000000000002</v>
      </c>
    </row>
    <row r="177" spans="2:8" hidden="1" x14ac:dyDescent="0.25">
      <c r="B177" s="91" t="s">
        <v>53</v>
      </c>
      <c r="C177" s="91">
        <v>0.32019999999999998</v>
      </c>
      <c r="G177" s="91" t="s">
        <v>53</v>
      </c>
      <c r="H177" s="91">
        <v>0.54569999999999996</v>
      </c>
    </row>
    <row r="178" spans="2:8" hidden="1" x14ac:dyDescent="0.25">
      <c r="B178" s="91" t="s">
        <v>68</v>
      </c>
      <c r="C178" s="91">
        <v>0.23750000000000002</v>
      </c>
      <c r="G178" s="91" t="s">
        <v>78</v>
      </c>
      <c r="H178" s="91">
        <v>0.54349999999999998</v>
      </c>
    </row>
    <row r="179" spans="2:8" hidden="1" x14ac:dyDescent="0.25">
      <c r="B179" s="91" t="s">
        <v>65</v>
      </c>
      <c r="C179" s="91">
        <v>0.22490000000000002</v>
      </c>
      <c r="G179" s="91" t="s">
        <v>69</v>
      </c>
      <c r="H179" s="91">
        <v>0.52929999999999999</v>
      </c>
    </row>
    <row r="180" spans="2:8" hidden="1" x14ac:dyDescent="0.25">
      <c r="B180" s="91" t="s">
        <v>162</v>
      </c>
      <c r="C180" s="91">
        <v>0.22070000000000001</v>
      </c>
      <c r="G180" s="91" t="s">
        <v>126</v>
      </c>
      <c r="H180" s="91">
        <v>0.52690000000000003</v>
      </c>
    </row>
    <row r="181" spans="2:8" hidden="1" x14ac:dyDescent="0.25">
      <c r="B181" s="91" t="s">
        <v>34</v>
      </c>
      <c r="C181" s="91">
        <v>0.21290000000000001</v>
      </c>
      <c r="G181" s="91" t="s">
        <v>43</v>
      </c>
      <c r="H181" s="91">
        <v>0.48139999999999999</v>
      </c>
    </row>
    <row r="182" spans="2:8" hidden="1" x14ac:dyDescent="0.25">
      <c r="B182" s="91" t="s">
        <v>85</v>
      </c>
      <c r="C182" s="91">
        <v>0.1996</v>
      </c>
      <c r="G182" s="91" t="s">
        <v>148</v>
      </c>
      <c r="H182" s="91">
        <v>0.45140000000000002</v>
      </c>
    </row>
    <row r="183" spans="2:8" hidden="1" x14ac:dyDescent="0.25">
      <c r="B183" s="91" t="s">
        <v>40</v>
      </c>
      <c r="C183" s="91">
        <v>0.19230000000000003</v>
      </c>
      <c r="G183" s="91" t="s">
        <v>85</v>
      </c>
      <c r="H183" s="91">
        <v>0.40039999999999998</v>
      </c>
    </row>
    <row r="184" spans="2:8" hidden="1" x14ac:dyDescent="0.25">
      <c r="B184" s="91" t="s">
        <v>66</v>
      </c>
      <c r="C184" s="91">
        <v>0.18680000000000002</v>
      </c>
      <c r="G184" s="91" t="s">
        <v>111</v>
      </c>
      <c r="H184" s="91">
        <v>0.39599999999999996</v>
      </c>
    </row>
    <row r="185" spans="2:8" hidden="1" x14ac:dyDescent="0.25">
      <c r="B185" s="91" t="s">
        <v>48</v>
      </c>
      <c r="C185" s="91">
        <v>0.14650000000000002</v>
      </c>
      <c r="G185" s="91" t="s">
        <v>101</v>
      </c>
      <c r="H185" s="91">
        <v>0.35930000000000001</v>
      </c>
    </row>
    <row r="186" spans="2:8" hidden="1" x14ac:dyDescent="0.25">
      <c r="B186" s="91" t="s">
        <v>147</v>
      </c>
      <c r="C186" s="91">
        <v>0.14410000000000001</v>
      </c>
      <c r="G186" s="91" t="s">
        <v>68</v>
      </c>
      <c r="H186" s="91">
        <v>0.33780000000000004</v>
      </c>
    </row>
    <row r="187" spans="2:8" hidden="1" x14ac:dyDescent="0.25">
      <c r="B187" s="91" t="s">
        <v>112</v>
      </c>
      <c r="C187" s="91">
        <v>0.12789999999999999</v>
      </c>
      <c r="G187" s="91" t="s">
        <v>159</v>
      </c>
      <c r="H187" s="91">
        <v>0.30549999999999999</v>
      </c>
    </row>
    <row r="188" spans="2:8" hidden="1" x14ac:dyDescent="0.25">
      <c r="B188" s="91" t="s">
        <v>106</v>
      </c>
      <c r="C188" s="91">
        <v>0.1178</v>
      </c>
      <c r="G188" s="91" t="s">
        <v>147</v>
      </c>
      <c r="H188" s="91">
        <v>0.30519999999999997</v>
      </c>
    </row>
    <row r="189" spans="2:8" hidden="1" x14ac:dyDescent="0.25">
      <c r="B189" s="91" t="s">
        <v>80</v>
      </c>
      <c r="C189" s="91">
        <v>0.1086</v>
      </c>
      <c r="G189" s="91" t="s">
        <v>80</v>
      </c>
      <c r="H189" s="91">
        <v>0.2898</v>
      </c>
    </row>
    <row r="190" spans="2:8" hidden="1" x14ac:dyDescent="0.25">
      <c r="B190" s="91" t="s">
        <v>148</v>
      </c>
      <c r="C190" s="91">
        <v>0.1011</v>
      </c>
      <c r="G190" s="91" t="s">
        <v>112</v>
      </c>
      <c r="H190" s="91">
        <v>0.27800000000000002</v>
      </c>
    </row>
    <row r="191" spans="2:8" hidden="1" x14ac:dyDescent="0.25">
      <c r="B191" s="91" t="s">
        <v>149</v>
      </c>
      <c r="C191" s="91">
        <v>8.3199999999999996E-2</v>
      </c>
      <c r="G191" s="91" t="s">
        <v>65</v>
      </c>
      <c r="H191" s="91">
        <v>0.20650000000000002</v>
      </c>
    </row>
    <row r="192" spans="2:8" hidden="1" x14ac:dyDescent="0.25">
      <c r="B192" s="91" t="s">
        <v>96</v>
      </c>
      <c r="C192" s="91">
        <v>6.3399999999999998E-2</v>
      </c>
      <c r="G192" s="91" t="s">
        <v>149</v>
      </c>
      <c r="H192" s="91">
        <v>0.2034</v>
      </c>
    </row>
    <row r="193" spans="2:8" hidden="1" x14ac:dyDescent="0.25">
      <c r="B193" s="91" t="s">
        <v>69</v>
      </c>
      <c r="C193" s="91">
        <v>5.9800000000000006E-2</v>
      </c>
      <c r="G193" s="91" t="s">
        <v>130</v>
      </c>
      <c r="H193" s="91">
        <v>0.19980000000000001</v>
      </c>
    </row>
    <row r="194" spans="2:8" hidden="1" x14ac:dyDescent="0.25">
      <c r="B194" s="91" t="s">
        <v>50</v>
      </c>
      <c r="C194" s="91">
        <v>5.04E-2</v>
      </c>
      <c r="G194" s="91" t="s">
        <v>96</v>
      </c>
      <c r="H194" s="91">
        <v>0.13150000000000001</v>
      </c>
    </row>
    <row r="195" spans="2:8" hidden="1" x14ac:dyDescent="0.25">
      <c r="B195" s="91" t="s">
        <v>114</v>
      </c>
      <c r="C195" s="91">
        <v>4.5600000000000002E-2</v>
      </c>
      <c r="G195" s="91" t="s">
        <v>120</v>
      </c>
      <c r="H195" s="91">
        <v>0.113</v>
      </c>
    </row>
    <row r="196" spans="2:8" hidden="1" x14ac:dyDescent="0.25">
      <c r="B196" s="91" t="s">
        <v>116</v>
      </c>
      <c r="C196" s="91">
        <v>3.9900000000000005E-2</v>
      </c>
      <c r="G196" s="91" t="s">
        <v>121</v>
      </c>
      <c r="H196" s="91">
        <v>0.10049999999999999</v>
      </c>
    </row>
    <row r="197" spans="2:8" hidden="1" x14ac:dyDescent="0.25">
      <c r="B197" s="91" t="s">
        <v>121</v>
      </c>
      <c r="C197" s="91">
        <v>3.3300000000000003E-2</v>
      </c>
      <c r="G197" s="91" t="s">
        <v>67</v>
      </c>
      <c r="H197" s="91">
        <v>8.4499999999999992E-2</v>
      </c>
    </row>
    <row r="198" spans="2:8" hidden="1" x14ac:dyDescent="0.25">
      <c r="B198" s="91" t="s">
        <v>67</v>
      </c>
      <c r="C198" s="91">
        <v>1.8799999999999997E-2</v>
      </c>
      <c r="G198" s="91" t="s">
        <v>116</v>
      </c>
      <c r="H198" s="91">
        <v>7.3499999999999996E-2</v>
      </c>
    </row>
    <row r="199" spans="2:8" hidden="1" x14ac:dyDescent="0.25">
      <c r="B199" s="91" t="s">
        <v>158</v>
      </c>
      <c r="C199" s="91">
        <v>1.1200000000000002E-2</v>
      </c>
      <c r="G199" s="91" t="s">
        <v>50</v>
      </c>
      <c r="H199" s="91">
        <v>6.5299999999999997E-2</v>
      </c>
    </row>
    <row r="200" spans="2:8" hidden="1" x14ac:dyDescent="0.25">
      <c r="B200" s="91" t="s">
        <v>120</v>
      </c>
      <c r="C200" s="91">
        <v>5.1999999999999998E-3</v>
      </c>
      <c r="G200" s="91" t="s">
        <v>114</v>
      </c>
      <c r="H200" s="91">
        <v>3.5999999999999997E-2</v>
      </c>
    </row>
    <row r="201" spans="2:8" hidden="1" x14ac:dyDescent="0.25">
      <c r="B201" s="91" t="s">
        <v>159</v>
      </c>
      <c r="C201" s="91">
        <v>1.6999999999999999E-3</v>
      </c>
      <c r="G201" s="91" t="s">
        <v>158</v>
      </c>
      <c r="H201" s="91">
        <v>1.5099999999999999E-2</v>
      </c>
    </row>
    <row r="202" spans="2:8" hidden="1" x14ac:dyDescent="0.25">
      <c r="B202" s="91" t="s">
        <v>52</v>
      </c>
      <c r="C202" s="91">
        <v>8.9999999999999998E-4</v>
      </c>
      <c r="G202" s="91" t="s">
        <v>52</v>
      </c>
      <c r="H202" s="91">
        <v>9.9000000000000008E-3</v>
      </c>
    </row>
  </sheetData>
  <sheetProtection algorithmName="SHA-512" hashValue="K8McjeLxd0OByrMMwCMXZiV/gqhdNkPdi1Ie8cjalYTLIZeuL7c+qQC/yZ0wQ9gL2T5i3/DRzyAM4GBcQule3Q==" saltValue="p3B7dESNJ09r5x5CFfjDgQ==" spinCount="100000" sheet="1" scenarios="1"/>
  <mergeCells count="1">
    <mergeCell ref="A1:T1"/>
  </mergeCells>
  <pageMargins left="0.7" right="0.7" top="0.75" bottom="0.75" header="0.3" footer="0.3"/>
  <pageSetup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dimension ref="A1:O48"/>
  <sheetViews>
    <sheetView showGridLines="0" showRowColHeaders="0" zoomScale="80" zoomScaleNormal="80" workbookViewId="0">
      <selection sqref="A1:F1"/>
    </sheetView>
  </sheetViews>
  <sheetFormatPr defaultRowHeight="15.75" x14ac:dyDescent="0.25"/>
  <cols>
    <col min="1" max="16384" width="9" style="91"/>
  </cols>
  <sheetData>
    <row r="1" spans="1:1" ht="15.75" customHeight="1" x14ac:dyDescent="0.25">
      <c r="A1" s="110"/>
    </row>
    <row r="12" spans="1:1" x14ac:dyDescent="0.25">
      <c r="A12" s="111"/>
    </row>
    <row r="13" spans="1:1" x14ac:dyDescent="0.25">
      <c r="A13" s="111"/>
    </row>
    <row r="14" spans="1:1" x14ac:dyDescent="0.25">
      <c r="A14" s="111"/>
    </row>
    <row r="15" spans="1:1" x14ac:dyDescent="0.25">
      <c r="A15" s="111"/>
    </row>
    <row r="29" spans="5:15" x14ac:dyDescent="0.25">
      <c r="E29" s="102"/>
      <c r="F29" s="102"/>
      <c r="G29" s="102"/>
      <c r="H29" s="102"/>
      <c r="I29" s="102"/>
      <c r="J29" s="102"/>
      <c r="K29" s="102"/>
      <c r="L29" s="102"/>
      <c r="M29" s="102"/>
      <c r="N29" s="102"/>
      <c r="O29" s="102"/>
    </row>
    <row r="33" spans="1:4" x14ac:dyDescent="0.25">
      <c r="A33" s="102" t="s">
        <v>340</v>
      </c>
    </row>
    <row r="38" spans="1:4" ht="15.75" hidden="1" customHeight="1" x14ac:dyDescent="0.25">
      <c r="A38" s="96" t="s">
        <v>173</v>
      </c>
      <c r="B38" s="96" t="s">
        <v>221</v>
      </c>
      <c r="C38" s="91" t="s">
        <v>310</v>
      </c>
    </row>
    <row r="39" spans="1:4" ht="15.75" hidden="1" customHeight="1" x14ac:dyDescent="0.25">
      <c r="A39" s="111" t="s">
        <v>183</v>
      </c>
      <c r="B39" s="91">
        <v>23982</v>
      </c>
      <c r="C39" s="115">
        <f t="shared" ref="C39:C46" si="0">(IF(ISNUMBER(B39),(IF(B39&lt;100,"&lt;100",IF(B39&lt;200,"&lt;200",IF(B39&lt;500,"&lt;500",IF(B39&lt;1000,"&lt;1,000",IF(B39&lt;10000,(ROUND(B39,-2)),IF(B39&lt;100000,(ROUND(B39,-3)),IF(B39&lt;1000000,(ROUND(B39,-4)),IF(B39&gt;=1000000,(ROUND(B39,-5))))))))))),"-"))</f>
        <v>24000</v>
      </c>
      <c r="D39" s="94">
        <f t="shared" ref="D39:D46" si="1">B39/$B$48</f>
        <v>0.57839322742482724</v>
      </c>
    </row>
    <row r="40" spans="1:4" ht="15.75" hidden="1" customHeight="1" x14ac:dyDescent="0.25">
      <c r="A40" s="111" t="s">
        <v>184</v>
      </c>
      <c r="B40" s="91">
        <v>12002.7155</v>
      </c>
      <c r="C40" s="115">
        <f t="shared" si="0"/>
        <v>12000</v>
      </c>
      <c r="D40" s="94">
        <f t="shared" si="1"/>
        <v>0.28947916587052785</v>
      </c>
    </row>
    <row r="41" spans="1:4" ht="15.75" hidden="1" customHeight="1" x14ac:dyDescent="0.25">
      <c r="A41" s="111" t="s">
        <v>187</v>
      </c>
      <c r="B41" s="91">
        <v>3130.3137999999999</v>
      </c>
      <c r="C41" s="115">
        <f t="shared" si="0"/>
        <v>3100</v>
      </c>
      <c r="D41" s="94">
        <f t="shared" si="1"/>
        <v>7.5496301460865445E-2</v>
      </c>
    </row>
    <row r="42" spans="1:4" ht="15.75" hidden="1" customHeight="1" x14ac:dyDescent="0.25">
      <c r="A42" s="111" t="s">
        <v>188</v>
      </c>
      <c r="B42" s="91">
        <v>1011.1532</v>
      </c>
      <c r="C42" s="115">
        <f t="shared" si="0"/>
        <v>1000</v>
      </c>
      <c r="D42" s="94">
        <f t="shared" si="1"/>
        <v>2.4386796879699014E-2</v>
      </c>
    </row>
    <row r="43" spans="1:4" ht="15.75" hidden="1" customHeight="1" x14ac:dyDescent="0.25">
      <c r="A43" s="111" t="s">
        <v>186</v>
      </c>
      <c r="B43" s="91">
        <v>880.53089999999997</v>
      </c>
      <c r="C43" s="115" t="str">
        <f t="shared" si="0"/>
        <v>&lt;1,000</v>
      </c>
      <c r="D43" s="94">
        <f t="shared" si="1"/>
        <v>2.1236473567604358E-2</v>
      </c>
    </row>
    <row r="44" spans="1:4" ht="15.75" hidden="1" customHeight="1" x14ac:dyDescent="0.25">
      <c r="A44" s="111" t="s">
        <v>241</v>
      </c>
      <c r="B44" s="91">
        <v>203.42320000000001</v>
      </c>
      <c r="C44" s="115" t="str">
        <f t="shared" si="0"/>
        <v>&lt;500</v>
      </c>
      <c r="D44" s="94">
        <f t="shared" si="1"/>
        <v>4.9061213068587323E-3</v>
      </c>
    </row>
    <row r="45" spans="1:4" ht="15.75" hidden="1" customHeight="1" x14ac:dyDescent="0.25">
      <c r="A45" s="111" t="s">
        <v>185</v>
      </c>
      <c r="B45" s="91">
        <v>142.20620000000002</v>
      </c>
      <c r="C45" s="115" t="str">
        <f t="shared" si="0"/>
        <v>&lt;200</v>
      </c>
      <c r="D45" s="94">
        <f t="shared" si="1"/>
        <v>3.4297015669177079E-3</v>
      </c>
    </row>
    <row r="46" spans="1:4" ht="15.75" hidden="1" customHeight="1" x14ac:dyDescent="0.25">
      <c r="A46" s="111" t="s">
        <v>189</v>
      </c>
      <c r="B46" s="91">
        <v>110.7983</v>
      </c>
      <c r="C46" s="115" t="str">
        <f t="shared" si="0"/>
        <v>&lt;200</v>
      </c>
      <c r="D46" s="95">
        <f t="shared" si="1"/>
        <v>2.6722119226997008E-3</v>
      </c>
    </row>
    <row r="47" spans="1:4" ht="15.75" hidden="1" customHeight="1" x14ac:dyDescent="0.25">
      <c r="C47" s="116"/>
    </row>
    <row r="48" spans="1:4" ht="15.75" hidden="1" customHeight="1" x14ac:dyDescent="0.25">
      <c r="A48" s="91" t="s">
        <v>11</v>
      </c>
      <c r="B48" s="91">
        <v>41463.141100000001</v>
      </c>
      <c r="C48" s="116">
        <f>(IF(ISNUMBER(B48),(IF(B48&lt;100,"&lt;100",IF(B48&lt;200,"&lt;200",IF(B48&lt;500,"&lt;500",IF(B48&lt;1000,"&lt;1,000",IF(B48&lt;10000,(ROUND(B48,-2)),IF(B48&lt;100000,(ROUND(B48,-3)),IF(B48&lt;1000000,(ROUND(B48,-4)),IF(B48&gt;=1000000,(ROUND(B48,-5))))))))))),"-"))</f>
        <v>41000</v>
      </c>
      <c r="D48" s="94">
        <f>B48/$B$48</f>
        <v>1</v>
      </c>
    </row>
  </sheetData>
  <sheetProtection algorithmName="SHA-512" hashValue="poLQjJDbgQcicoZ57xDkALXdDVNWquDSXFkLLHy+cdOnGoXa/8x+w+jKnoCj5yZI6zwTjG/o4JH3nN2e84t4nQ==" saltValue="sv13Hnob21BOOdke2mF04Q==" spinCount="100000" sheet="1" scenarios="1"/>
  <pageMargins left="0.7" right="0.7" top="0.75" bottom="0.75" header="0.3" footer="0.3"/>
  <pageSetup paperSize="0" orientation="portrait" horizontalDpi="0" verticalDpi="0" copies="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1"/>
  <dimension ref="A1:O63"/>
  <sheetViews>
    <sheetView showGridLines="0" showRowColHeaders="0" zoomScale="70" zoomScaleNormal="70" workbookViewId="0"/>
  </sheetViews>
  <sheetFormatPr defaultRowHeight="15.75" x14ac:dyDescent="0.25"/>
  <cols>
    <col min="1" max="16384" width="9" style="27"/>
  </cols>
  <sheetData>
    <row r="1" spans="1:1" ht="15.75" customHeight="1" x14ac:dyDescent="0.25">
      <c r="A1" s="79"/>
    </row>
    <row r="12" spans="1:1" x14ac:dyDescent="0.25">
      <c r="A12" s="31"/>
    </row>
    <row r="13" spans="1:1" x14ac:dyDescent="0.25">
      <c r="A13" s="31"/>
    </row>
    <row r="14" spans="1:1" x14ac:dyDescent="0.25">
      <c r="A14" s="31"/>
    </row>
    <row r="15" spans="1:1" x14ac:dyDescent="0.25">
      <c r="A15" s="31"/>
    </row>
    <row r="29" spans="5:15" x14ac:dyDescent="0.25">
      <c r="E29" s="80"/>
      <c r="F29" s="80"/>
      <c r="G29" s="80"/>
      <c r="H29" s="80"/>
      <c r="I29" s="80"/>
      <c r="J29" s="80"/>
      <c r="K29" s="80"/>
      <c r="L29" s="80"/>
      <c r="M29" s="80"/>
      <c r="N29" s="80"/>
      <c r="O29" s="80"/>
    </row>
    <row r="33" spans="1:4" x14ac:dyDescent="0.25">
      <c r="A33" s="28" t="s">
        <v>340</v>
      </c>
    </row>
    <row r="34" spans="1:4" x14ac:dyDescent="0.25">
      <c r="A34" s="91" t="s">
        <v>334</v>
      </c>
    </row>
    <row r="38" spans="1:4" hidden="1" x14ac:dyDescent="0.25">
      <c r="A38" s="29" t="s">
        <v>173</v>
      </c>
      <c r="B38" s="29" t="s">
        <v>221</v>
      </c>
    </row>
    <row r="39" spans="1:4" hidden="1" x14ac:dyDescent="0.25">
      <c r="A39" s="27" t="s">
        <v>129</v>
      </c>
      <c r="B39" s="27">
        <v>5786</v>
      </c>
      <c r="C39" s="78">
        <v>5800</v>
      </c>
      <c r="D39" s="30">
        <f t="shared" ref="D39:D61" si="0">B39/$B$63</f>
        <v>0.48205758105322083</v>
      </c>
    </row>
    <row r="40" spans="1:4" hidden="1" x14ac:dyDescent="0.25">
      <c r="A40" s="27" t="s">
        <v>70</v>
      </c>
      <c r="B40" s="27">
        <v>1080</v>
      </c>
      <c r="C40" s="78">
        <v>1100</v>
      </c>
      <c r="D40" s="30">
        <f t="shared" si="0"/>
        <v>8.9979638357669978E-2</v>
      </c>
    </row>
    <row r="41" spans="1:4" hidden="1" x14ac:dyDescent="0.25">
      <c r="A41" s="27" t="s">
        <v>56</v>
      </c>
      <c r="B41" s="27">
        <v>980</v>
      </c>
      <c r="C41" s="78" t="s">
        <v>260</v>
      </c>
      <c r="D41" s="30">
        <f t="shared" si="0"/>
        <v>8.1648190361589421E-2</v>
      </c>
    </row>
    <row r="42" spans="1:4" hidden="1" x14ac:dyDescent="0.25">
      <c r="A42" s="27" t="s">
        <v>328</v>
      </c>
      <c r="B42" s="27">
        <v>894</v>
      </c>
      <c r="C42" s="78" t="s">
        <v>260</v>
      </c>
      <c r="D42" s="30">
        <f t="shared" si="0"/>
        <v>7.4483145084960151E-2</v>
      </c>
    </row>
    <row r="43" spans="1:4" hidden="1" x14ac:dyDescent="0.25">
      <c r="A43" s="27" t="s">
        <v>87</v>
      </c>
      <c r="B43" s="27">
        <v>541</v>
      </c>
      <c r="C43" s="78" t="s">
        <v>260</v>
      </c>
      <c r="D43" s="30">
        <f t="shared" si="0"/>
        <v>4.5073133658795797E-2</v>
      </c>
    </row>
    <row r="44" spans="1:4" hidden="1" x14ac:dyDescent="0.25">
      <c r="A44" s="27" t="s">
        <v>59</v>
      </c>
      <c r="B44" s="27">
        <v>400</v>
      </c>
      <c r="C44" s="78" t="s">
        <v>261</v>
      </c>
      <c r="D44" s="30">
        <f t="shared" si="0"/>
        <v>3.3325791984322214E-2</v>
      </c>
    </row>
    <row r="45" spans="1:4" hidden="1" x14ac:dyDescent="0.25">
      <c r="A45" s="27" t="s">
        <v>58</v>
      </c>
      <c r="B45" s="27">
        <v>347</v>
      </c>
      <c r="C45" s="78" t="s">
        <v>261</v>
      </c>
      <c r="D45" s="30">
        <f t="shared" si="0"/>
        <v>2.8910124546399522E-2</v>
      </c>
    </row>
    <row r="46" spans="1:4" hidden="1" x14ac:dyDescent="0.25">
      <c r="A46" s="27" t="s">
        <v>54</v>
      </c>
      <c r="B46" s="27">
        <v>303</v>
      </c>
      <c r="C46" s="78" t="s">
        <v>261</v>
      </c>
      <c r="D46" s="30">
        <f t="shared" si="0"/>
        <v>2.5244287428124079E-2</v>
      </c>
    </row>
    <row r="47" spans="1:4" hidden="1" x14ac:dyDescent="0.25">
      <c r="A47" s="27" t="s">
        <v>160</v>
      </c>
      <c r="B47" s="27">
        <v>289</v>
      </c>
      <c r="C47" s="27" t="s">
        <v>261</v>
      </c>
      <c r="D47" s="30">
        <f t="shared" si="0"/>
        <v>2.4077884708672798E-2</v>
      </c>
    </row>
    <row r="48" spans="1:4" hidden="1" x14ac:dyDescent="0.25">
      <c r="A48" s="27" t="s">
        <v>115</v>
      </c>
      <c r="B48" s="27">
        <v>249</v>
      </c>
      <c r="C48" s="78" t="s">
        <v>261</v>
      </c>
      <c r="D48" s="30">
        <f t="shared" si="0"/>
        <v>2.0745305510240578E-2</v>
      </c>
    </row>
    <row r="49" spans="1:4" hidden="1" x14ac:dyDescent="0.25">
      <c r="A49" s="27" t="s">
        <v>90</v>
      </c>
      <c r="B49" s="27">
        <v>185</v>
      </c>
      <c r="C49" s="78" t="s">
        <v>262</v>
      </c>
      <c r="D49" s="30">
        <f t="shared" si="0"/>
        <v>1.5413178792749024E-2</v>
      </c>
    </row>
    <row r="50" spans="1:4" hidden="1" x14ac:dyDescent="0.25">
      <c r="A50" s="27" t="s">
        <v>128</v>
      </c>
      <c r="B50" s="27">
        <v>181</v>
      </c>
      <c r="C50" s="78" t="s">
        <v>262</v>
      </c>
      <c r="D50" s="30">
        <f t="shared" si="0"/>
        <v>1.5079920872905802E-2</v>
      </c>
    </row>
    <row r="51" spans="1:4" hidden="1" x14ac:dyDescent="0.25">
      <c r="A51" s="27" t="s">
        <v>63</v>
      </c>
      <c r="B51" s="27">
        <v>159</v>
      </c>
      <c r="C51" s="78"/>
      <c r="D51" s="30">
        <f t="shared" si="0"/>
        <v>1.324700231376808E-2</v>
      </c>
    </row>
    <row r="52" spans="1:4" hidden="1" x14ac:dyDescent="0.25">
      <c r="A52" s="27" t="s">
        <v>110</v>
      </c>
      <c r="B52" s="27">
        <v>119</v>
      </c>
      <c r="C52" s="78" t="s">
        <v>262</v>
      </c>
      <c r="D52" s="30">
        <f t="shared" si="0"/>
        <v>9.9144231153358593E-3</v>
      </c>
    </row>
    <row r="53" spans="1:4" hidden="1" x14ac:dyDescent="0.25">
      <c r="A53" s="27" t="s">
        <v>47</v>
      </c>
      <c r="B53" s="27">
        <v>111.71549999999999</v>
      </c>
      <c r="C53" s="78" t="s">
        <v>262</v>
      </c>
      <c r="D53" s="30">
        <f t="shared" si="0"/>
        <v>9.3075187860613695E-3</v>
      </c>
    </row>
    <row r="54" spans="1:4" hidden="1" x14ac:dyDescent="0.25">
      <c r="A54" s="27" t="s">
        <v>144</v>
      </c>
      <c r="B54" s="27">
        <v>92</v>
      </c>
      <c r="C54" s="78" t="s">
        <v>263</v>
      </c>
      <c r="D54" s="30">
        <f t="shared" si="0"/>
        <v>7.6649321563941088E-3</v>
      </c>
    </row>
    <row r="55" spans="1:4" hidden="1" x14ac:dyDescent="0.25">
      <c r="A55" s="27" t="s">
        <v>146</v>
      </c>
      <c r="B55" s="27">
        <v>72</v>
      </c>
      <c r="C55" s="34" t="s">
        <v>263</v>
      </c>
      <c r="D55" s="30">
        <f t="shared" si="0"/>
        <v>5.9986425571779984E-3</v>
      </c>
    </row>
    <row r="56" spans="1:4" hidden="1" x14ac:dyDescent="0.25">
      <c r="A56" s="27" t="s">
        <v>83</v>
      </c>
      <c r="B56" s="27">
        <v>63</v>
      </c>
      <c r="C56" s="78" t="s">
        <v>263</v>
      </c>
      <c r="D56" s="30">
        <f t="shared" si="0"/>
        <v>5.2488122375307488E-3</v>
      </c>
    </row>
    <row r="57" spans="1:4" hidden="1" x14ac:dyDescent="0.25">
      <c r="A57" s="27" t="s">
        <v>91</v>
      </c>
      <c r="B57" s="27">
        <v>56</v>
      </c>
      <c r="C57" s="78"/>
      <c r="D57" s="30">
        <f t="shared" si="0"/>
        <v>4.6656108778051096E-3</v>
      </c>
    </row>
    <row r="58" spans="1:4" hidden="1" x14ac:dyDescent="0.25">
      <c r="A58" s="27" t="s">
        <v>84</v>
      </c>
      <c r="B58" s="27">
        <v>31</v>
      </c>
      <c r="C58" s="78" t="s">
        <v>263</v>
      </c>
      <c r="D58" s="30">
        <f t="shared" si="0"/>
        <v>2.5827488787849716E-3</v>
      </c>
    </row>
    <row r="59" spans="1:4" hidden="1" x14ac:dyDescent="0.25">
      <c r="A59" s="27" t="s">
        <v>77</v>
      </c>
      <c r="B59" s="27">
        <v>30</v>
      </c>
      <c r="C59" s="78" t="s">
        <v>263</v>
      </c>
      <c r="D59" s="30">
        <f t="shared" si="0"/>
        <v>2.499434398824166E-3</v>
      </c>
    </row>
    <row r="60" spans="1:4" hidden="1" x14ac:dyDescent="0.25">
      <c r="A60" s="27" t="s">
        <v>117</v>
      </c>
      <c r="B60" s="27">
        <v>30</v>
      </c>
      <c r="C60" s="78" t="s">
        <v>263</v>
      </c>
      <c r="D60" s="30">
        <f t="shared" si="0"/>
        <v>2.499434398824166E-3</v>
      </c>
    </row>
    <row r="61" spans="1:4" hidden="1" x14ac:dyDescent="0.25">
      <c r="A61" s="27" t="s">
        <v>339</v>
      </c>
      <c r="B61" s="27">
        <v>4</v>
      </c>
      <c r="C61" s="78" t="s">
        <v>263</v>
      </c>
      <c r="D61" s="30">
        <f t="shared" si="0"/>
        <v>3.3325791984322215E-4</v>
      </c>
    </row>
    <row r="62" spans="1:4" hidden="1" x14ac:dyDescent="0.25"/>
    <row r="63" spans="1:4" hidden="1" x14ac:dyDescent="0.25">
      <c r="A63" s="27" t="s">
        <v>255</v>
      </c>
      <c r="B63" s="27">
        <v>12002.7155</v>
      </c>
      <c r="C63" s="34">
        <v>12000</v>
      </c>
      <c r="D63" s="30">
        <f>B63/$B$63</f>
        <v>1</v>
      </c>
    </row>
  </sheetData>
  <sheetProtection algorithmName="SHA-512" hashValue="x8wy02yFhjtKOQce89b041X/i6VCfkUG8SH4NxtvBwhIR9o08bkV6st/q4fjN5NDWcIjk+VdT8+qAwP239PoPg==" saltValue="W4mA7ryaaMGeMjlkpokMOA==" spinCount="100000" sheet="1" scenarios="1"/>
  <sortState ref="A38:D61">
    <sortCondition descending="1" ref="B39"/>
  </sortState>
  <pageMargins left="0.7" right="0.7" top="0.75" bottom="0.75" header="0.3" footer="0.3"/>
  <pageSetup paperSize="0" orientation="portrait" horizontalDpi="0" verticalDpi="0" copie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34:T123"/>
  <sheetViews>
    <sheetView showGridLines="0" showRowColHeaders="0" zoomScale="70" zoomScaleNormal="70" workbookViewId="0">
      <selection sqref="A1:F1"/>
    </sheetView>
  </sheetViews>
  <sheetFormatPr defaultRowHeight="15.75" x14ac:dyDescent="0.25"/>
  <cols>
    <col min="1" max="16384" width="9" style="27"/>
  </cols>
  <sheetData>
    <row r="34" spans="1:14" x14ac:dyDescent="0.25">
      <c r="A34" s="27" t="s">
        <v>341</v>
      </c>
    </row>
    <row r="35" spans="1:14" x14ac:dyDescent="0.25">
      <c r="A35" s="27" t="s">
        <v>332</v>
      </c>
    </row>
    <row r="40" spans="1:14" ht="15.75" hidden="1" customHeight="1" x14ac:dyDescent="0.25">
      <c r="B40" s="27">
        <v>2010</v>
      </c>
      <c r="C40" s="27">
        <v>2015</v>
      </c>
      <c r="D40" s="27" t="s">
        <v>182</v>
      </c>
      <c r="E40" s="27" t="s">
        <v>202</v>
      </c>
    </row>
    <row r="41" spans="1:14" ht="15.75" hidden="1" customHeight="1" x14ac:dyDescent="0.25">
      <c r="A41" s="185" t="s">
        <v>128</v>
      </c>
      <c r="B41" s="32">
        <v>837</v>
      </c>
      <c r="C41" s="32">
        <v>886</v>
      </c>
      <c r="D41" s="58">
        <f t="shared" ref="D41:D61" si="0">-(C41-B41)/B41</f>
        <v>-5.8542413381123058E-2</v>
      </c>
      <c r="E41" s="58">
        <f t="shared" ref="E41:E61" si="1">1-D41</f>
        <v>1.058542413381123</v>
      </c>
      <c r="I41" s="47"/>
      <c r="J41" s="47"/>
      <c r="K41" s="47"/>
      <c r="L41" s="47"/>
      <c r="M41" s="47"/>
      <c r="N41" s="30"/>
    </row>
    <row r="42" spans="1:14" ht="15.75" hidden="1" customHeight="1" x14ac:dyDescent="0.25">
      <c r="A42" s="185" t="s">
        <v>115</v>
      </c>
      <c r="B42" s="32">
        <v>2258</v>
      </c>
      <c r="C42" s="32">
        <v>2069</v>
      </c>
      <c r="D42" s="58">
        <f t="shared" si="0"/>
        <v>8.3702391496899911E-2</v>
      </c>
      <c r="E42" s="58">
        <f t="shared" si="1"/>
        <v>0.91629760850310005</v>
      </c>
      <c r="I42" s="47"/>
      <c r="J42" s="47"/>
      <c r="K42" s="47"/>
      <c r="L42" s="47"/>
      <c r="M42" s="47"/>
      <c r="N42" s="30"/>
    </row>
    <row r="43" spans="1:14" ht="15.75" hidden="1" customHeight="1" x14ac:dyDescent="0.25">
      <c r="A43" s="185" t="s">
        <v>84</v>
      </c>
      <c r="B43" s="32">
        <v>331</v>
      </c>
      <c r="C43" s="32">
        <v>283</v>
      </c>
      <c r="D43" s="58">
        <f t="shared" si="0"/>
        <v>0.14501510574018128</v>
      </c>
      <c r="E43" s="58">
        <f t="shared" si="1"/>
        <v>0.85498489425981872</v>
      </c>
      <c r="I43" s="47"/>
      <c r="J43" s="47"/>
      <c r="K43" s="47"/>
      <c r="L43" s="47"/>
      <c r="M43" s="47"/>
      <c r="N43" s="30"/>
    </row>
    <row r="44" spans="1:14" ht="15.75" hidden="1" customHeight="1" x14ac:dyDescent="0.25">
      <c r="A44" s="185" t="s">
        <v>144</v>
      </c>
      <c r="B44" s="32">
        <v>821</v>
      </c>
      <c r="C44" s="32">
        <v>683</v>
      </c>
      <c r="D44" s="58">
        <f t="shared" si="0"/>
        <v>0.16808769792935443</v>
      </c>
      <c r="E44" s="58">
        <f t="shared" si="1"/>
        <v>0.83191230207064559</v>
      </c>
      <c r="I44" s="47"/>
      <c r="J44" s="47"/>
      <c r="K44" s="47"/>
      <c r="L44" s="47"/>
      <c r="M44" s="47"/>
      <c r="N44" s="30"/>
    </row>
    <row r="45" spans="1:14" ht="15.75" hidden="1" customHeight="1" x14ac:dyDescent="0.25">
      <c r="A45" s="185" t="s">
        <v>129</v>
      </c>
      <c r="B45" s="32">
        <v>49605</v>
      </c>
      <c r="C45" s="32">
        <v>40790</v>
      </c>
      <c r="D45" s="58">
        <f t="shared" si="0"/>
        <v>0.17770386049793369</v>
      </c>
      <c r="E45" s="58">
        <f t="shared" si="1"/>
        <v>0.82229613950206626</v>
      </c>
      <c r="I45" s="47"/>
      <c r="J45" s="47"/>
      <c r="K45" s="47"/>
      <c r="L45" s="47"/>
      <c r="M45" s="47"/>
      <c r="N45" s="30"/>
    </row>
    <row r="46" spans="1:14" ht="15.75" hidden="1" customHeight="1" x14ac:dyDescent="0.25">
      <c r="A46" s="185" t="s">
        <v>274</v>
      </c>
      <c r="B46" s="32">
        <v>4831</v>
      </c>
      <c r="C46" s="32">
        <v>3605</v>
      </c>
      <c r="D46" s="58">
        <f t="shared" si="0"/>
        <v>0.25377768577934173</v>
      </c>
      <c r="E46" s="58">
        <f t="shared" si="1"/>
        <v>0.74622231422065832</v>
      </c>
      <c r="I46" s="47"/>
      <c r="J46" s="47"/>
      <c r="K46" s="47"/>
      <c r="L46" s="47"/>
      <c r="M46" s="47"/>
      <c r="N46" s="30"/>
    </row>
    <row r="47" spans="1:14" ht="15.75" hidden="1" customHeight="1" x14ac:dyDescent="0.25">
      <c r="A47" s="185" t="s">
        <v>117</v>
      </c>
      <c r="B47" s="32">
        <v>260</v>
      </c>
      <c r="C47" s="32">
        <v>193</v>
      </c>
      <c r="D47" s="58">
        <f t="shared" si="0"/>
        <v>0.25769230769230766</v>
      </c>
      <c r="E47" s="58">
        <f t="shared" si="1"/>
        <v>0.74230769230769234</v>
      </c>
      <c r="I47" s="47"/>
      <c r="J47" s="47"/>
      <c r="K47" s="47"/>
      <c r="L47" s="47"/>
      <c r="M47" s="47"/>
      <c r="N47" s="30"/>
    </row>
    <row r="48" spans="1:14" ht="15.75" hidden="1" customHeight="1" x14ac:dyDescent="0.25">
      <c r="A48" s="185" t="s">
        <v>47</v>
      </c>
      <c r="B48" s="32">
        <v>836</v>
      </c>
      <c r="C48" s="32">
        <v>584</v>
      </c>
      <c r="D48" s="58">
        <f t="shared" si="0"/>
        <v>0.30143540669856461</v>
      </c>
      <c r="E48" s="58">
        <f t="shared" si="1"/>
        <v>0.69856459330143539</v>
      </c>
      <c r="I48" s="47"/>
      <c r="J48" s="47"/>
      <c r="K48" s="47"/>
      <c r="L48" s="47"/>
      <c r="M48" s="47"/>
      <c r="N48" s="30"/>
    </row>
    <row r="49" spans="1:20" ht="15.75" hidden="1" customHeight="1" x14ac:dyDescent="0.25">
      <c r="A49" s="185" t="s">
        <v>56</v>
      </c>
      <c r="B49" s="32">
        <v>6468</v>
      </c>
      <c r="C49" s="32">
        <v>4107</v>
      </c>
      <c r="D49" s="58">
        <f t="shared" si="0"/>
        <v>0.36502782931354361</v>
      </c>
      <c r="E49" s="58">
        <f t="shared" si="1"/>
        <v>0.63497217068645639</v>
      </c>
      <c r="I49" s="47"/>
      <c r="J49" s="47"/>
      <c r="K49" s="47"/>
      <c r="L49" s="47"/>
      <c r="M49" s="47"/>
      <c r="N49" s="30"/>
    </row>
    <row r="50" spans="1:20" ht="15.75" hidden="1" customHeight="1" x14ac:dyDescent="0.25">
      <c r="A50" s="185" t="s">
        <v>87</v>
      </c>
      <c r="B50" s="32">
        <v>3653</v>
      </c>
      <c r="C50" s="32">
        <v>2197</v>
      </c>
      <c r="D50" s="58">
        <f t="shared" si="0"/>
        <v>0.39857651245551601</v>
      </c>
      <c r="E50" s="58">
        <f t="shared" si="1"/>
        <v>0.60142348754448394</v>
      </c>
      <c r="I50" s="47"/>
      <c r="J50" s="47"/>
      <c r="K50" s="47"/>
      <c r="L50" s="47"/>
      <c r="M50" s="47"/>
      <c r="N50" s="30"/>
    </row>
    <row r="51" spans="1:20" ht="15.75" hidden="1" customHeight="1" x14ac:dyDescent="0.25">
      <c r="A51" s="185" t="s">
        <v>58</v>
      </c>
      <c r="B51" s="32">
        <v>1724</v>
      </c>
      <c r="C51" s="32">
        <v>986</v>
      </c>
      <c r="D51" s="58">
        <f t="shared" si="0"/>
        <v>0.42807424593967519</v>
      </c>
      <c r="E51" s="58">
        <f t="shared" si="1"/>
        <v>0.57192575406032486</v>
      </c>
      <c r="I51" s="47"/>
      <c r="J51" s="47"/>
      <c r="K51" s="47"/>
      <c r="L51" s="47"/>
      <c r="M51" s="47"/>
      <c r="N51" s="30"/>
    </row>
    <row r="52" spans="1:20" ht="15.75" hidden="1" customHeight="1" x14ac:dyDescent="0.25">
      <c r="A52" s="185" t="s">
        <v>110</v>
      </c>
      <c r="B52" s="32">
        <v>692</v>
      </c>
      <c r="C52" s="32">
        <v>391</v>
      </c>
      <c r="D52" s="58">
        <f t="shared" si="0"/>
        <v>0.43497109826589597</v>
      </c>
      <c r="E52" s="58">
        <f t="shared" si="1"/>
        <v>0.56502890173410403</v>
      </c>
      <c r="I52" s="47"/>
      <c r="J52" s="47"/>
      <c r="K52" s="47"/>
      <c r="L52" s="47"/>
      <c r="M52" s="47"/>
      <c r="N52" s="30"/>
    </row>
    <row r="53" spans="1:20" ht="15.75" hidden="1" customHeight="1" x14ac:dyDescent="0.25">
      <c r="A53" s="185" t="s">
        <v>59</v>
      </c>
      <c r="B53" s="32">
        <v>3803</v>
      </c>
      <c r="C53" s="32">
        <v>1973</v>
      </c>
      <c r="D53" s="58">
        <f t="shared" si="0"/>
        <v>0.48119905337891139</v>
      </c>
      <c r="E53" s="58">
        <f t="shared" si="1"/>
        <v>0.51880094662108855</v>
      </c>
      <c r="I53" s="47"/>
      <c r="J53" s="47"/>
      <c r="K53" s="47"/>
      <c r="L53" s="47"/>
      <c r="M53" s="47"/>
      <c r="N53" s="30"/>
    </row>
    <row r="54" spans="1:20" ht="15.75" hidden="1" customHeight="1" x14ac:dyDescent="0.25">
      <c r="A54" s="185" t="s">
        <v>70</v>
      </c>
      <c r="B54" s="32">
        <v>8813</v>
      </c>
      <c r="C54" s="32">
        <v>3297</v>
      </c>
      <c r="D54" s="58">
        <f t="shared" si="0"/>
        <v>0.62589356632247817</v>
      </c>
      <c r="E54" s="58">
        <f t="shared" si="1"/>
        <v>0.37410643367752183</v>
      </c>
      <c r="I54" s="47"/>
      <c r="J54" s="47"/>
      <c r="K54" s="47"/>
      <c r="L54" s="47"/>
      <c r="M54" s="47"/>
      <c r="N54" s="30"/>
    </row>
    <row r="55" spans="1:20" ht="15.75" hidden="1" customHeight="1" x14ac:dyDescent="0.25">
      <c r="A55" s="185" t="s">
        <v>77</v>
      </c>
      <c r="B55" s="32">
        <v>524</v>
      </c>
      <c r="C55" s="32">
        <v>182</v>
      </c>
      <c r="D55" s="58">
        <f t="shared" si="0"/>
        <v>0.65267175572519087</v>
      </c>
      <c r="E55" s="58">
        <f t="shared" si="1"/>
        <v>0.34732824427480913</v>
      </c>
      <c r="I55" s="47"/>
      <c r="J55" s="47"/>
      <c r="K55" s="47"/>
      <c r="L55" s="47"/>
      <c r="M55" s="47"/>
      <c r="N55" s="30"/>
    </row>
    <row r="56" spans="1:20" hidden="1" x14ac:dyDescent="0.25">
      <c r="A56" s="185" t="s">
        <v>83</v>
      </c>
      <c r="B56" s="32">
        <v>520</v>
      </c>
      <c r="C56" s="32">
        <v>166</v>
      </c>
      <c r="D56" s="58">
        <f t="shared" si="0"/>
        <v>0.68076923076923079</v>
      </c>
      <c r="E56" s="58">
        <f t="shared" si="1"/>
        <v>0.31923076923076921</v>
      </c>
      <c r="K56" s="47"/>
      <c r="L56" s="47"/>
      <c r="M56" s="47"/>
      <c r="N56" s="47"/>
      <c r="O56" s="47"/>
      <c r="P56" s="59"/>
      <c r="R56" s="30"/>
      <c r="S56" s="58"/>
      <c r="T56" s="58"/>
    </row>
    <row r="57" spans="1:20" hidden="1" x14ac:dyDescent="0.25">
      <c r="A57" s="185" t="s">
        <v>146</v>
      </c>
      <c r="B57" s="32">
        <v>1227</v>
      </c>
      <c r="C57" s="32">
        <v>310</v>
      </c>
      <c r="D57" s="58">
        <f t="shared" si="0"/>
        <v>0.74735126324368373</v>
      </c>
      <c r="E57" s="58">
        <f t="shared" si="1"/>
        <v>0.25264873675631627</v>
      </c>
    </row>
    <row r="58" spans="1:20" hidden="1" x14ac:dyDescent="0.25">
      <c r="A58" s="185" t="s">
        <v>54</v>
      </c>
      <c r="B58" s="32">
        <v>1333</v>
      </c>
      <c r="C58" s="32">
        <v>313</v>
      </c>
      <c r="D58" s="58">
        <f t="shared" si="0"/>
        <v>0.76519129782445616</v>
      </c>
      <c r="E58" s="58">
        <f t="shared" si="1"/>
        <v>0.23480870217554384</v>
      </c>
    </row>
    <row r="59" spans="1:20" hidden="1" x14ac:dyDescent="0.25">
      <c r="A59" s="185" t="s">
        <v>339</v>
      </c>
      <c r="B59" s="32">
        <v>19</v>
      </c>
      <c r="C59" s="32">
        <v>4</v>
      </c>
      <c r="D59" s="58">
        <f t="shared" si="0"/>
        <v>0.78947368421052633</v>
      </c>
      <c r="E59" s="58">
        <f t="shared" si="1"/>
        <v>0.21052631578947367</v>
      </c>
    </row>
    <row r="60" spans="1:20" hidden="1" x14ac:dyDescent="0.25">
      <c r="A60" s="185" t="s">
        <v>90</v>
      </c>
      <c r="B60" s="32">
        <v>1880</v>
      </c>
      <c r="C60" s="32">
        <v>378</v>
      </c>
      <c r="D60" s="58">
        <f t="shared" si="0"/>
        <v>0.79893617021276597</v>
      </c>
      <c r="E60" s="58">
        <f t="shared" si="1"/>
        <v>0.20106382978723403</v>
      </c>
    </row>
    <row r="61" spans="1:20" hidden="1" x14ac:dyDescent="0.25">
      <c r="A61" s="185" t="s">
        <v>160</v>
      </c>
      <c r="B61" s="32">
        <v>1786</v>
      </c>
      <c r="C61" s="32">
        <v>269</v>
      </c>
      <c r="D61" s="58">
        <f t="shared" si="0"/>
        <v>0.84938409854423291</v>
      </c>
      <c r="E61" s="58">
        <f t="shared" si="1"/>
        <v>0.15061590145576709</v>
      </c>
    </row>
    <row r="62" spans="1:20" x14ac:dyDescent="0.25">
      <c r="A62" s="198"/>
    </row>
    <row r="63" spans="1:20" x14ac:dyDescent="0.25">
      <c r="A63" s="198"/>
    </row>
    <row r="64" spans="1:20" x14ac:dyDescent="0.25">
      <c r="A64" s="60"/>
    </row>
    <row r="65" spans="1:1" x14ac:dyDescent="0.25">
      <c r="A65" s="198"/>
    </row>
    <row r="66" spans="1:1" x14ac:dyDescent="0.25">
      <c r="A66" s="198"/>
    </row>
    <row r="67" spans="1:1" x14ac:dyDescent="0.25">
      <c r="A67" s="60"/>
    </row>
    <row r="68" spans="1:1" x14ac:dyDescent="0.25">
      <c r="A68" s="198"/>
    </row>
    <row r="69" spans="1:1" x14ac:dyDescent="0.25">
      <c r="A69" s="198"/>
    </row>
    <row r="70" spans="1:1" x14ac:dyDescent="0.25">
      <c r="A70" s="60"/>
    </row>
    <row r="71" spans="1:1" x14ac:dyDescent="0.25">
      <c r="A71" s="198"/>
    </row>
    <row r="72" spans="1:1" x14ac:dyDescent="0.25">
      <c r="A72" s="198"/>
    </row>
    <row r="73" spans="1:1" x14ac:dyDescent="0.25">
      <c r="A73" s="60"/>
    </row>
    <row r="74" spans="1:1" x14ac:dyDescent="0.25">
      <c r="A74" s="198"/>
    </row>
    <row r="75" spans="1:1" x14ac:dyDescent="0.25">
      <c r="A75" s="198"/>
    </row>
    <row r="76" spans="1:1" x14ac:dyDescent="0.25">
      <c r="A76" s="60"/>
    </row>
    <row r="77" spans="1:1" x14ac:dyDescent="0.25">
      <c r="A77" s="198"/>
    </row>
    <row r="78" spans="1:1" x14ac:dyDescent="0.25">
      <c r="A78" s="198"/>
    </row>
    <row r="79" spans="1:1" x14ac:dyDescent="0.25">
      <c r="A79" s="60"/>
    </row>
    <row r="80" spans="1:1" x14ac:dyDescent="0.25">
      <c r="A80" s="198"/>
    </row>
    <row r="81" spans="1:1" x14ac:dyDescent="0.25">
      <c r="A81" s="198"/>
    </row>
    <row r="82" spans="1:1" x14ac:dyDescent="0.25">
      <c r="A82" s="60"/>
    </row>
    <row r="83" spans="1:1" x14ac:dyDescent="0.25">
      <c r="A83" s="198"/>
    </row>
    <row r="84" spans="1:1" x14ac:dyDescent="0.25">
      <c r="A84" s="198"/>
    </row>
    <row r="85" spans="1:1" x14ac:dyDescent="0.25">
      <c r="A85" s="60"/>
    </row>
    <row r="86" spans="1:1" x14ac:dyDescent="0.25">
      <c r="A86" s="198"/>
    </row>
    <row r="87" spans="1:1" x14ac:dyDescent="0.25">
      <c r="A87" s="198"/>
    </row>
    <row r="88" spans="1:1" x14ac:dyDescent="0.25">
      <c r="A88" s="60"/>
    </row>
    <row r="89" spans="1:1" x14ac:dyDescent="0.25">
      <c r="A89" s="198"/>
    </row>
    <row r="90" spans="1:1" x14ac:dyDescent="0.25">
      <c r="A90" s="198"/>
    </row>
    <row r="91" spans="1:1" x14ac:dyDescent="0.25">
      <c r="A91" s="60"/>
    </row>
    <row r="92" spans="1:1" x14ac:dyDescent="0.25">
      <c r="A92" s="198"/>
    </row>
    <row r="93" spans="1:1" x14ac:dyDescent="0.25">
      <c r="A93" s="198"/>
    </row>
    <row r="94" spans="1:1" x14ac:dyDescent="0.25">
      <c r="A94" s="60"/>
    </row>
    <row r="95" spans="1:1" x14ac:dyDescent="0.25">
      <c r="A95" s="198"/>
    </row>
    <row r="96" spans="1:1" x14ac:dyDescent="0.25">
      <c r="A96" s="198"/>
    </row>
    <row r="97" spans="1:1" x14ac:dyDescent="0.25">
      <c r="A97" s="60"/>
    </row>
    <row r="98" spans="1:1" x14ac:dyDescent="0.25">
      <c r="A98" s="198"/>
    </row>
    <row r="99" spans="1:1" x14ac:dyDescent="0.25">
      <c r="A99" s="198"/>
    </row>
    <row r="100" spans="1:1" x14ac:dyDescent="0.25">
      <c r="A100" s="60"/>
    </row>
    <row r="101" spans="1:1" x14ac:dyDescent="0.25">
      <c r="A101" s="198"/>
    </row>
    <row r="102" spans="1:1" x14ac:dyDescent="0.25">
      <c r="A102" s="198"/>
    </row>
    <row r="103" spans="1:1" x14ac:dyDescent="0.25">
      <c r="A103" s="60"/>
    </row>
    <row r="104" spans="1:1" x14ac:dyDescent="0.25">
      <c r="A104" s="198"/>
    </row>
    <row r="105" spans="1:1" x14ac:dyDescent="0.25">
      <c r="A105" s="198"/>
    </row>
    <row r="106" spans="1:1" x14ac:dyDescent="0.25">
      <c r="A106" s="60"/>
    </row>
    <row r="107" spans="1:1" x14ac:dyDescent="0.25">
      <c r="A107" s="198"/>
    </row>
    <row r="108" spans="1:1" x14ac:dyDescent="0.25">
      <c r="A108" s="198"/>
    </row>
    <row r="109" spans="1:1" x14ac:dyDescent="0.25">
      <c r="A109" s="60"/>
    </row>
    <row r="110" spans="1:1" x14ac:dyDescent="0.25">
      <c r="A110" s="198"/>
    </row>
    <row r="111" spans="1:1" x14ac:dyDescent="0.25">
      <c r="A111" s="198"/>
    </row>
    <row r="112" spans="1:1" x14ac:dyDescent="0.25">
      <c r="A112" s="60"/>
    </row>
    <row r="113" spans="1:1" x14ac:dyDescent="0.25">
      <c r="A113" s="198"/>
    </row>
    <row r="114" spans="1:1" x14ac:dyDescent="0.25">
      <c r="A114" s="198"/>
    </row>
    <row r="115" spans="1:1" x14ac:dyDescent="0.25">
      <c r="A115" s="60"/>
    </row>
    <row r="116" spans="1:1" x14ac:dyDescent="0.25">
      <c r="A116" s="198"/>
    </row>
    <row r="117" spans="1:1" x14ac:dyDescent="0.25">
      <c r="A117" s="198"/>
    </row>
    <row r="118" spans="1:1" x14ac:dyDescent="0.25">
      <c r="A118" s="60"/>
    </row>
    <row r="119" spans="1:1" x14ac:dyDescent="0.25">
      <c r="A119" s="198"/>
    </row>
    <row r="120" spans="1:1" x14ac:dyDescent="0.25">
      <c r="A120" s="198"/>
    </row>
    <row r="121" spans="1:1" x14ac:dyDescent="0.25">
      <c r="A121" s="60"/>
    </row>
    <row r="122" spans="1:1" x14ac:dyDescent="0.25">
      <c r="A122" s="198"/>
    </row>
    <row r="123" spans="1:1" x14ac:dyDescent="0.25">
      <c r="A123" s="198"/>
    </row>
  </sheetData>
  <sheetProtection algorithmName="SHA-512" hashValue="UTqpNhkHq26TfDbRP9Q6PZRk1M6mbM8Egb2S3sR01jbN081+y1746Tb+WYa+i48Kaeg2My4/MVKIsM7gXeJYrQ==" saltValue="JhbBrWAwwLSPpJoizo274Q==" spinCount="100000" sheet="1" scenarios="1"/>
  <sortState ref="A41:E61">
    <sortCondition ref="D41"/>
  </sortState>
  <mergeCells count="21">
    <mergeCell ref="A113:A114"/>
    <mergeCell ref="A116:A117"/>
    <mergeCell ref="A119:A120"/>
    <mergeCell ref="A122:A123"/>
    <mergeCell ref="A95:A96"/>
    <mergeCell ref="A98:A99"/>
    <mergeCell ref="A101:A102"/>
    <mergeCell ref="A104:A105"/>
    <mergeCell ref="A107:A108"/>
    <mergeCell ref="A110:A111"/>
    <mergeCell ref="A92:A93"/>
    <mergeCell ref="A62:A63"/>
    <mergeCell ref="A65:A66"/>
    <mergeCell ref="A68:A69"/>
    <mergeCell ref="A71:A72"/>
    <mergeCell ref="A74:A75"/>
    <mergeCell ref="A77:A78"/>
    <mergeCell ref="A80:A81"/>
    <mergeCell ref="A83:A84"/>
    <mergeCell ref="A86:A87"/>
    <mergeCell ref="A89:A90"/>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30:L53"/>
  <sheetViews>
    <sheetView showGridLines="0" showRowColHeaders="0" zoomScale="80" zoomScaleNormal="80" workbookViewId="0">
      <selection sqref="A1:F1"/>
    </sheetView>
  </sheetViews>
  <sheetFormatPr defaultRowHeight="15.75" x14ac:dyDescent="0.25"/>
  <cols>
    <col min="1" max="2" width="9" style="91"/>
    <col min="3" max="3" width="27.625" style="91" bestFit="1" customWidth="1"/>
    <col min="4" max="16384" width="9" style="91"/>
  </cols>
  <sheetData>
    <row r="30" spans="1:11" x14ac:dyDescent="0.25">
      <c r="A30" s="210" t="s">
        <v>343</v>
      </c>
      <c r="B30" s="210"/>
      <c r="C30" s="210"/>
      <c r="D30" s="210"/>
      <c r="E30" s="210"/>
      <c r="F30" s="210"/>
      <c r="G30" s="210"/>
      <c r="H30" s="210"/>
      <c r="I30" s="210"/>
      <c r="J30" s="210"/>
      <c r="K30" s="210"/>
    </row>
    <row r="31" spans="1:11" x14ac:dyDescent="0.25">
      <c r="A31" s="211" t="s">
        <v>311</v>
      </c>
      <c r="B31" s="211"/>
      <c r="C31" s="211"/>
      <c r="D31" s="211"/>
      <c r="E31" s="211"/>
      <c r="F31" s="211"/>
      <c r="G31" s="211"/>
      <c r="H31" s="211"/>
      <c r="I31" s="211"/>
      <c r="J31" s="211"/>
      <c r="K31" s="211"/>
    </row>
    <row r="32" spans="1:11" x14ac:dyDescent="0.25">
      <c r="A32" s="212"/>
      <c r="B32" s="212"/>
      <c r="C32" s="212"/>
      <c r="D32" s="212"/>
      <c r="E32" s="212"/>
      <c r="F32" s="212"/>
      <c r="G32" s="212"/>
      <c r="H32" s="212"/>
      <c r="I32" s="212"/>
      <c r="J32" s="212"/>
      <c r="K32" s="212"/>
    </row>
    <row r="33" spans="1:11" x14ac:dyDescent="0.25">
      <c r="A33" s="212"/>
      <c r="B33" s="212"/>
      <c r="C33" s="212"/>
      <c r="D33" s="212"/>
      <c r="E33" s="212"/>
      <c r="F33" s="212"/>
      <c r="G33" s="212"/>
      <c r="H33" s="212"/>
      <c r="I33" s="212"/>
      <c r="J33" s="212"/>
      <c r="K33" s="212"/>
    </row>
    <row r="35" spans="1:11" ht="94.5" hidden="1" x14ac:dyDescent="0.25">
      <c r="B35" s="125" t="s">
        <v>312</v>
      </c>
      <c r="C35" s="125" t="s">
        <v>313</v>
      </c>
      <c r="D35" s="125" t="s">
        <v>314</v>
      </c>
      <c r="E35" s="125" t="s">
        <v>315</v>
      </c>
      <c r="F35" s="125" t="s">
        <v>316</v>
      </c>
      <c r="G35" s="125" t="s">
        <v>317</v>
      </c>
      <c r="H35" s="125" t="s">
        <v>318</v>
      </c>
      <c r="I35" s="125" t="s">
        <v>319</v>
      </c>
    </row>
    <row r="36" spans="1:11" hidden="1" x14ac:dyDescent="0.25">
      <c r="A36" s="91">
        <v>1</v>
      </c>
      <c r="B36" s="126">
        <v>8.6956521739130436E-3</v>
      </c>
      <c r="C36" s="126">
        <v>2.5813252273674404E-2</v>
      </c>
      <c r="D36" s="126">
        <v>0</v>
      </c>
      <c r="E36" s="126">
        <v>0.12987012987012986</v>
      </c>
      <c r="F36" s="126">
        <v>4.8192771084337352E-2</v>
      </c>
      <c r="G36" s="126">
        <v>0</v>
      </c>
      <c r="H36" s="126">
        <v>0</v>
      </c>
      <c r="I36" s="126">
        <v>5.6923727896990822E-2</v>
      </c>
    </row>
    <row r="37" spans="1:11" hidden="1" x14ac:dyDescent="0.25">
      <c r="A37" s="91">
        <v>2</v>
      </c>
      <c r="B37" s="126">
        <v>4.1666666666666664E-2</v>
      </c>
      <c r="C37" s="126">
        <v>2.9877502240812669E-2</v>
      </c>
      <c r="D37" s="126">
        <v>0.27826086956521739</v>
      </c>
      <c r="E37" s="126">
        <v>0.18260869565217391</v>
      </c>
      <c r="F37" s="126">
        <v>5.4878048780487805E-2</v>
      </c>
      <c r="G37" s="126">
        <v>2.5210084033613446E-2</v>
      </c>
      <c r="H37" s="126">
        <v>8.4364738570346043E-2</v>
      </c>
      <c r="I37" s="126">
        <v>6.7301884284505259E-2</v>
      </c>
    </row>
    <row r="38" spans="1:11" hidden="1" x14ac:dyDescent="0.25">
      <c r="A38" s="91">
        <v>3</v>
      </c>
      <c r="B38" s="126">
        <v>5.3763440860215055E-2</v>
      </c>
      <c r="C38" s="126">
        <v>4.0816326530612242E-2</v>
      </c>
      <c r="D38" s="126">
        <v>0.52528850263570304</v>
      </c>
      <c r="E38" s="126">
        <v>0.19375000000000001</v>
      </c>
      <c r="F38" s="126">
        <v>8.3116883116883117E-2</v>
      </c>
      <c r="G38" s="126">
        <v>7.2961373390557943E-2</v>
      </c>
      <c r="H38" s="126">
        <v>0.10410094637223975</v>
      </c>
      <c r="I38" s="126">
        <v>7.1428571428571425E-2</v>
      </c>
    </row>
    <row r="39" spans="1:11" hidden="1" x14ac:dyDescent="0.25">
      <c r="A39" s="91">
        <v>4</v>
      </c>
      <c r="B39" s="126">
        <v>6.8965517241379309E-2</v>
      </c>
      <c r="C39" s="126">
        <v>4.7489920264423877E-2</v>
      </c>
      <c r="D39" s="126">
        <v>0.59342222222222218</v>
      </c>
      <c r="E39" s="126">
        <v>0.19685039370078741</v>
      </c>
      <c r="F39" s="126">
        <v>0.20833333333333334</v>
      </c>
      <c r="G39" s="126">
        <v>0.1076923076923077</v>
      </c>
      <c r="H39" s="126">
        <v>0.10939226519337017</v>
      </c>
      <c r="I39" s="126">
        <v>0.32903275338263949</v>
      </c>
    </row>
    <row r="40" spans="1:11" hidden="1" x14ac:dyDescent="0.25">
      <c r="A40" s="91">
        <v>5</v>
      </c>
      <c r="B40" s="126">
        <v>8.8984596766299759E-2</v>
      </c>
      <c r="C40" s="126">
        <v>6.7567567567567571E-2</v>
      </c>
      <c r="D40" s="126">
        <v>0.81980825847361671</v>
      </c>
      <c r="E40" s="126">
        <v>0.20511825441670506</v>
      </c>
      <c r="F40" s="126">
        <v>0.99</v>
      </c>
      <c r="G40" s="126">
        <v>0.20207253886010362</v>
      </c>
      <c r="H40" s="126">
        <v>0.11382857142857143</v>
      </c>
      <c r="I40" s="126"/>
    </row>
    <row r="41" spans="1:11" hidden="1" x14ac:dyDescent="0.25">
      <c r="A41" s="91">
        <v>6</v>
      </c>
      <c r="B41" s="126">
        <v>9.6385542168674704E-2</v>
      </c>
      <c r="C41" s="126">
        <v>0.43376068376068377</v>
      </c>
      <c r="D41" s="126">
        <v>0.85628897069811039</v>
      </c>
      <c r="E41" s="126">
        <v>0.20909090909090908</v>
      </c>
      <c r="F41" s="126"/>
      <c r="G41" s="126">
        <v>0.53208556149732622</v>
      </c>
      <c r="H41" s="126">
        <v>0.19314254113092769</v>
      </c>
      <c r="I41" s="126"/>
    </row>
    <row r="42" spans="1:11" hidden="1" x14ac:dyDescent="0.25">
      <c r="A42" s="91">
        <v>7</v>
      </c>
      <c r="B42" s="126">
        <v>0.17830397261250983</v>
      </c>
      <c r="C42" s="126">
        <v>0.75484635570981118</v>
      </c>
      <c r="D42" s="126"/>
      <c r="E42" s="126">
        <v>0.20960884353741496</v>
      </c>
      <c r="F42" s="126"/>
      <c r="G42" s="126"/>
      <c r="H42" s="126">
        <v>0.27861060329067644</v>
      </c>
      <c r="I42" s="126"/>
    </row>
    <row r="43" spans="1:11" hidden="1" x14ac:dyDescent="0.25">
      <c r="A43" s="91">
        <v>8</v>
      </c>
      <c r="B43" s="126">
        <v>0.17881227776188335</v>
      </c>
      <c r="C43" s="126">
        <v>1.0036857094990785</v>
      </c>
      <c r="D43" s="126"/>
      <c r="E43" s="126">
        <v>0.21634615384615385</v>
      </c>
      <c r="F43" s="126"/>
      <c r="G43" s="126"/>
      <c r="H43" s="126">
        <v>0.42209631728045327</v>
      </c>
      <c r="I43" s="126"/>
    </row>
    <row r="44" spans="1:11" hidden="1" x14ac:dyDescent="0.25">
      <c r="A44" s="91">
        <v>9</v>
      </c>
      <c r="B44" s="126">
        <v>0.19791666666666666</v>
      </c>
      <c r="C44" s="126"/>
      <c r="D44" s="126"/>
      <c r="E44" s="126">
        <v>0.2257250945775536</v>
      </c>
      <c r="F44" s="126"/>
      <c r="G44" s="126"/>
      <c r="H44" s="126">
        <v>0.99</v>
      </c>
      <c r="I44" s="126"/>
    </row>
    <row r="45" spans="1:11" hidden="1" x14ac:dyDescent="0.25">
      <c r="A45" s="91">
        <v>10</v>
      </c>
      <c r="B45" s="126">
        <v>0.3987138263665595</v>
      </c>
      <c r="C45" s="126"/>
      <c r="D45" s="126"/>
      <c r="E45" s="126">
        <v>0.30714052820345616</v>
      </c>
      <c r="F45" s="126"/>
      <c r="G45" s="126"/>
      <c r="H45" s="126"/>
      <c r="I45" s="126"/>
    </row>
    <row r="46" spans="1:11" hidden="1" x14ac:dyDescent="0.25">
      <c r="A46" s="91">
        <v>11</v>
      </c>
      <c r="B46" s="126">
        <v>0.48466257668711654</v>
      </c>
      <c r="C46" s="126"/>
      <c r="D46" s="126"/>
      <c r="E46" s="126">
        <v>0.33145382505333737</v>
      </c>
      <c r="F46" s="126"/>
      <c r="G46" s="126"/>
      <c r="H46" s="126"/>
      <c r="I46" s="126"/>
    </row>
    <row r="47" spans="1:11" hidden="1" x14ac:dyDescent="0.25">
      <c r="A47" s="91">
        <v>12</v>
      </c>
      <c r="B47" s="126">
        <v>0.73356401384083048</v>
      </c>
      <c r="C47" s="126"/>
      <c r="D47" s="126"/>
      <c r="E47" s="126">
        <v>0.34969126938541067</v>
      </c>
      <c r="F47" s="126"/>
      <c r="G47" s="126"/>
      <c r="H47" s="126"/>
      <c r="I47" s="126"/>
    </row>
    <row r="48" spans="1:11" hidden="1" x14ac:dyDescent="0.25">
      <c r="A48" s="91">
        <v>13</v>
      </c>
      <c r="B48" s="126">
        <v>0.77083333333333337</v>
      </c>
      <c r="C48" s="126"/>
      <c r="D48" s="126"/>
      <c r="E48" s="126">
        <v>0.41212121212121211</v>
      </c>
      <c r="F48" s="126"/>
      <c r="G48" s="126"/>
      <c r="H48" s="126"/>
      <c r="I48" s="116"/>
    </row>
    <row r="49" spans="1:12" hidden="1" x14ac:dyDescent="0.25">
      <c r="A49" s="91">
        <v>14</v>
      </c>
      <c r="B49" s="126">
        <v>0.99</v>
      </c>
      <c r="C49" s="126"/>
      <c r="D49" s="126"/>
      <c r="E49" s="126">
        <v>0.6560509554140127</v>
      </c>
      <c r="F49" s="126"/>
      <c r="G49" s="126"/>
      <c r="H49" s="126"/>
      <c r="I49" s="116"/>
    </row>
    <row r="50" spans="1:12" hidden="1" x14ac:dyDescent="0.25">
      <c r="A50" s="91">
        <v>15</v>
      </c>
      <c r="B50" s="126">
        <v>0.99</v>
      </c>
      <c r="C50" s="126"/>
      <c r="D50" s="126"/>
      <c r="E50" s="126"/>
      <c r="F50" s="126"/>
      <c r="G50" s="126"/>
      <c r="H50" s="126"/>
      <c r="I50" s="116"/>
    </row>
    <row r="51" spans="1:12" hidden="1" x14ac:dyDescent="0.25">
      <c r="B51" s="116"/>
      <c r="C51" s="116"/>
      <c r="D51" s="116"/>
      <c r="E51" s="126"/>
      <c r="F51" s="116"/>
      <c r="G51" s="116"/>
      <c r="H51" s="116"/>
      <c r="I51" s="116"/>
      <c r="K51" s="96" t="s">
        <v>238</v>
      </c>
    </row>
    <row r="52" spans="1:12" hidden="1" x14ac:dyDescent="0.25">
      <c r="A52" s="93">
        <f>SUM(B52:I52)</f>
        <v>67</v>
      </c>
      <c r="B52" s="127">
        <v>15</v>
      </c>
      <c r="C52" s="127">
        <v>8</v>
      </c>
      <c r="D52" s="127">
        <v>6</v>
      </c>
      <c r="E52" s="128">
        <v>14</v>
      </c>
      <c r="F52" s="127">
        <v>5</v>
      </c>
      <c r="G52" s="127">
        <v>6</v>
      </c>
      <c r="H52" s="127">
        <v>9</v>
      </c>
      <c r="I52" s="116">
        <v>4</v>
      </c>
      <c r="K52" s="91" t="s">
        <v>320</v>
      </c>
      <c r="L52" s="117">
        <f>MEDIAN(B36:B50,C36:C43,D36:D41,E36:E49,F36:F40,G36:G41,H36:H44,I36:I39)</f>
        <v>0.19685039370078741</v>
      </c>
    </row>
    <row r="53" spans="1:12" hidden="1" x14ac:dyDescent="0.25">
      <c r="B53" s="127"/>
      <c r="C53" s="127"/>
      <c r="D53" s="127"/>
      <c r="E53" s="128"/>
      <c r="F53" s="127"/>
      <c r="G53" s="127"/>
      <c r="H53" s="127"/>
      <c r="I53" s="116"/>
      <c r="K53" s="91" t="s">
        <v>321</v>
      </c>
      <c r="L53" s="117">
        <v>0.56000000000000005</v>
      </c>
    </row>
  </sheetData>
  <sheetProtection algorithmName="SHA-512" hashValue="hy//Wc/7+7pjuKBQeB7hRwsY/fPF4LLfybZpx8Sp4fIJmjxXxYhV5IqqUPuqdZcNUSdaotz1pJctgNZ4NIQoog==" saltValue="XMokXG895OKXxJfdmfr0Ew==" spinCount="100000" sheet="1" scenarios="1"/>
  <mergeCells count="2">
    <mergeCell ref="A30:K30"/>
    <mergeCell ref="A31:K33"/>
  </mergeCells>
  <pageMargins left="0.25" right="0.25" top="0.75" bottom="0.75" header="0.3" footer="0.3"/>
  <pageSetup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29:A30"/>
  <sheetViews>
    <sheetView showGridLines="0" showRowColHeaders="0" zoomScale="80" zoomScaleNormal="80" workbookViewId="0">
      <selection sqref="A1:F1"/>
    </sheetView>
  </sheetViews>
  <sheetFormatPr defaultRowHeight="15.75" x14ac:dyDescent="0.25"/>
  <cols>
    <col min="1" max="16384" width="9" style="27"/>
  </cols>
  <sheetData>
    <row r="29" spans="1:1" x14ac:dyDescent="0.25">
      <c r="A29" s="27" t="s">
        <v>324</v>
      </c>
    </row>
    <row r="30" spans="1:1" x14ac:dyDescent="0.25">
      <c r="A30" s="27" t="s">
        <v>325</v>
      </c>
    </row>
  </sheetData>
  <sheetProtection algorithmName="SHA-512" hashValue="X9cs9gDQyqMhVzvwo/3eo+U0HJ9P2/73RHVTu956I7uYjghvzs2hQFct3k02XcDEysuGH7HbFJvBO+GUSuEhjA==" saltValue="/evPI1ROJ7xAl+NKeMWajA==" spinCount="100000" sheet="1" scenarios="1"/>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29"/>
  <sheetViews>
    <sheetView showGridLines="0" showRowColHeaders="0" zoomScale="80" zoomScaleNormal="80" workbookViewId="0">
      <selection sqref="A1:F1"/>
    </sheetView>
  </sheetViews>
  <sheetFormatPr defaultRowHeight="15.75" x14ac:dyDescent="0.25"/>
  <cols>
    <col min="1" max="16384" width="9" style="27"/>
  </cols>
  <sheetData>
    <row r="29" spans="1:1" x14ac:dyDescent="0.25">
      <c r="A29" s="27" t="s">
        <v>324</v>
      </c>
    </row>
  </sheetData>
  <sheetProtection algorithmName="SHA-512" hashValue="XGrfqphxQN1DgIslYLCUy1JmqBKHCNnimQYgXSziDa1JjUta41iUc5MDsegN46fIKLByzLnOvfCoJNqnG09Abg==" saltValue="D/une06zxtjSv4EI11FVzw==" spinCount="100000" sheet="1" scenarios="1"/>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29"/>
  <sheetViews>
    <sheetView showGridLines="0" showRowColHeaders="0" zoomScale="80" zoomScaleNormal="80" workbookViewId="0">
      <selection sqref="A1:F1"/>
    </sheetView>
  </sheetViews>
  <sheetFormatPr defaultRowHeight="15.75" x14ac:dyDescent="0.25"/>
  <cols>
    <col min="1" max="16384" width="9" style="27"/>
  </cols>
  <sheetData>
    <row r="29" spans="1:1" x14ac:dyDescent="0.25">
      <c r="A29" s="27" t="s">
        <v>324</v>
      </c>
    </row>
  </sheetData>
  <sheetProtection algorithmName="SHA-512" hashValue="pJvdjSX5f4QDWMoSNzf+lOJbHvyceaiiuP4dohyz1u6ZwLwkidnHQ5CF9OuixhxEW7z4DdkiT1v2onwQjnvWxg==" saltValue="fW3XCAVNhM7Vb5RFzvHfTw==" spinCount="100000" sheet="1" scenarios="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32:U61"/>
  <sheetViews>
    <sheetView showGridLines="0" showRowColHeaders="0" zoomScale="80" zoomScaleNormal="80" workbookViewId="0">
      <selection sqref="A1:F1"/>
    </sheetView>
  </sheetViews>
  <sheetFormatPr defaultRowHeight="15.75" x14ac:dyDescent="0.25"/>
  <cols>
    <col min="1" max="1" width="5.5" style="27" bestFit="1" customWidth="1"/>
    <col min="2" max="2" width="8.25" style="27" customWidth="1"/>
    <col min="3" max="3" width="11.375" style="48" bestFit="1" customWidth="1"/>
    <col min="4" max="4" width="13" style="48" bestFit="1" customWidth="1"/>
    <col min="5" max="5" width="7.75" style="48" bestFit="1" customWidth="1"/>
    <col min="6" max="6" width="8.75" style="48" bestFit="1" customWidth="1"/>
    <col min="7" max="7" width="10" style="48" bestFit="1" customWidth="1"/>
    <col min="8" max="8" width="11.375" style="48" bestFit="1" customWidth="1"/>
    <col min="9" max="9" width="16.875" style="48" bestFit="1" customWidth="1"/>
    <col min="10" max="10" width="17.125" style="48" bestFit="1" customWidth="1"/>
    <col min="11" max="11" width="18.25" style="48" bestFit="1" customWidth="1"/>
    <col min="12" max="12" width="21.75" style="48" bestFit="1" customWidth="1"/>
    <col min="13" max="15" width="16.875" style="48" bestFit="1" customWidth="1"/>
    <col min="16" max="16" width="18.875" style="48" bestFit="1" customWidth="1"/>
    <col min="17" max="17" width="22.875" style="48" bestFit="1" customWidth="1"/>
    <col min="18" max="18" width="23" style="48" bestFit="1" customWidth="1"/>
    <col min="19" max="19" width="15.875" style="27" bestFit="1" customWidth="1"/>
    <col min="20" max="16384" width="9" style="27"/>
  </cols>
  <sheetData>
    <row r="32" spans="1:11" ht="15.75" customHeight="1" x14ac:dyDescent="0.25">
      <c r="A32" s="49" t="s">
        <v>341</v>
      </c>
      <c r="B32" s="50"/>
      <c r="C32" s="50"/>
      <c r="D32" s="50"/>
      <c r="E32" s="50"/>
      <c r="F32" s="50"/>
      <c r="G32" s="50"/>
      <c r="H32" s="50"/>
      <c r="I32" s="50"/>
      <c r="J32" s="50"/>
      <c r="K32" s="50"/>
    </row>
    <row r="33" spans="1:18" ht="15.75" customHeight="1" x14ac:dyDescent="0.25">
      <c r="A33" s="66" t="s">
        <v>237</v>
      </c>
      <c r="B33" s="66"/>
      <c r="C33" s="66"/>
      <c r="D33" s="66"/>
      <c r="E33" s="66"/>
      <c r="F33" s="66"/>
      <c r="G33" s="66"/>
      <c r="H33" s="66"/>
      <c r="I33" s="66"/>
      <c r="J33" s="66"/>
      <c r="K33" s="66"/>
    </row>
    <row r="34" spans="1:18" x14ac:dyDescent="0.25">
      <c r="A34" s="199"/>
      <c r="B34" s="199"/>
      <c r="C34" s="199"/>
      <c r="D34" s="199"/>
      <c r="E34" s="199"/>
      <c r="F34" s="199"/>
      <c r="G34" s="199"/>
      <c r="H34" s="199"/>
      <c r="I34" s="199"/>
      <c r="J34" s="199"/>
      <c r="K34" s="199"/>
    </row>
    <row r="35" spans="1:18" hidden="1" x14ac:dyDescent="0.25">
      <c r="A35" s="61" t="s">
        <v>1</v>
      </c>
      <c r="B35" s="61" t="s">
        <v>2</v>
      </c>
      <c r="C35" s="61" t="s">
        <v>0</v>
      </c>
      <c r="D35" s="61" t="s">
        <v>9</v>
      </c>
      <c r="F35" s="61"/>
      <c r="K35" s="27"/>
      <c r="L35" s="27"/>
      <c r="M35" s="27"/>
      <c r="N35" s="27"/>
      <c r="O35" s="27"/>
      <c r="P35" s="27"/>
      <c r="Q35" s="27"/>
      <c r="R35" s="27"/>
    </row>
    <row r="36" spans="1:18" hidden="1" x14ac:dyDescent="0.25">
      <c r="A36" s="61">
        <v>2000</v>
      </c>
      <c r="B36" s="61" t="s">
        <v>255</v>
      </c>
      <c r="C36" s="32">
        <v>120480</v>
      </c>
      <c r="D36" s="57">
        <v>0</v>
      </c>
      <c r="F36" s="61"/>
      <c r="K36" s="27"/>
      <c r="L36" s="27"/>
      <c r="M36" s="27"/>
      <c r="N36" s="27"/>
      <c r="O36" s="27"/>
      <c r="P36" s="27"/>
      <c r="Q36" s="27"/>
      <c r="R36" s="27"/>
    </row>
    <row r="37" spans="1:18" hidden="1" x14ac:dyDescent="0.25">
      <c r="A37" s="61">
        <v>2001</v>
      </c>
      <c r="B37" s="61" t="s">
        <v>255</v>
      </c>
      <c r="C37" s="32">
        <v>122649</v>
      </c>
      <c r="D37" s="57">
        <v>0</v>
      </c>
      <c r="F37" s="61"/>
      <c r="K37" s="27"/>
      <c r="L37" s="27"/>
      <c r="M37" s="27"/>
      <c r="N37" s="27"/>
      <c r="O37" s="27"/>
      <c r="P37" s="27"/>
      <c r="Q37" s="27"/>
      <c r="R37" s="27"/>
    </row>
    <row r="38" spans="1:18" hidden="1" x14ac:dyDescent="0.25">
      <c r="A38" s="61">
        <v>2002</v>
      </c>
      <c r="B38" s="61" t="s">
        <v>255</v>
      </c>
      <c r="C38" s="32">
        <v>123360</v>
      </c>
      <c r="D38" s="57">
        <v>0</v>
      </c>
      <c r="F38" s="61"/>
      <c r="K38" s="27"/>
      <c r="L38" s="27"/>
      <c r="M38" s="27"/>
      <c r="N38" s="27"/>
      <c r="O38" s="27"/>
      <c r="P38" s="27"/>
      <c r="Q38" s="27"/>
      <c r="R38" s="27"/>
    </row>
    <row r="39" spans="1:18" hidden="1" x14ac:dyDescent="0.25">
      <c r="A39" s="61">
        <v>2003</v>
      </c>
      <c r="B39" s="61" t="s">
        <v>255</v>
      </c>
      <c r="C39" s="32">
        <v>122897</v>
      </c>
      <c r="D39" s="57">
        <v>0</v>
      </c>
      <c r="F39" s="61"/>
      <c r="K39" s="27"/>
      <c r="L39" s="27"/>
      <c r="M39" s="27"/>
      <c r="N39" s="27"/>
      <c r="O39" s="27"/>
      <c r="P39" s="27"/>
      <c r="Q39" s="27"/>
      <c r="R39" s="27"/>
    </row>
    <row r="40" spans="1:18" hidden="1" x14ac:dyDescent="0.25">
      <c r="A40" s="61">
        <v>2004</v>
      </c>
      <c r="B40" s="61" t="s">
        <v>255</v>
      </c>
      <c r="C40" s="32">
        <v>121382</v>
      </c>
      <c r="D40" s="57">
        <v>8.1801082692037157E-4</v>
      </c>
      <c r="F40" s="61"/>
      <c r="K40" s="27"/>
      <c r="L40" s="27"/>
      <c r="M40" s="27"/>
      <c r="N40" s="27"/>
      <c r="O40" s="27"/>
      <c r="P40" s="27"/>
      <c r="Q40" s="27"/>
      <c r="R40" s="27"/>
    </row>
    <row r="41" spans="1:18" hidden="1" x14ac:dyDescent="0.25">
      <c r="A41" s="61">
        <v>2005</v>
      </c>
      <c r="B41" s="61" t="s">
        <v>255</v>
      </c>
      <c r="C41" s="32">
        <v>119221</v>
      </c>
      <c r="D41" s="57">
        <v>9.2360157249088241E-4</v>
      </c>
      <c r="F41" s="61"/>
      <c r="K41" s="27"/>
      <c r="L41" s="27"/>
      <c r="M41" s="27"/>
      <c r="N41" s="27"/>
      <c r="O41" s="27"/>
      <c r="P41" s="27"/>
      <c r="Q41" s="27"/>
      <c r="R41" s="27"/>
    </row>
    <row r="42" spans="1:18" hidden="1" x14ac:dyDescent="0.25">
      <c r="A42" s="61">
        <v>2006</v>
      </c>
      <c r="B42" s="61" t="s">
        <v>255</v>
      </c>
      <c r="C42" s="32">
        <v>115193</v>
      </c>
      <c r="D42" s="57">
        <v>3.2007068194193834E-2</v>
      </c>
      <c r="F42" s="61"/>
      <c r="K42" s="27"/>
      <c r="L42" s="27"/>
      <c r="M42" s="27"/>
      <c r="N42" s="27"/>
      <c r="O42" s="27"/>
      <c r="P42" s="27"/>
      <c r="Q42" s="27"/>
      <c r="R42" s="27"/>
    </row>
    <row r="43" spans="1:18" hidden="1" x14ac:dyDescent="0.25">
      <c r="A43" s="61">
        <v>2007</v>
      </c>
      <c r="B43" s="61" t="s">
        <v>255</v>
      </c>
      <c r="C43" s="32">
        <v>110648</v>
      </c>
      <c r="D43" s="57">
        <v>8.2974003164642998E-2</v>
      </c>
      <c r="F43" s="61"/>
      <c r="K43" s="27"/>
      <c r="L43" s="27"/>
      <c r="M43" s="27"/>
      <c r="N43" s="27"/>
      <c r="O43" s="27"/>
      <c r="P43" s="27"/>
      <c r="Q43" s="27"/>
      <c r="R43" s="27"/>
    </row>
    <row r="44" spans="1:18" hidden="1" x14ac:dyDescent="0.25">
      <c r="A44" s="61">
        <v>2008</v>
      </c>
      <c r="B44" s="61" t="s">
        <v>255</v>
      </c>
      <c r="C44" s="32">
        <v>105455</v>
      </c>
      <c r="D44" s="57">
        <v>0.13325893227109242</v>
      </c>
      <c r="F44" s="61"/>
      <c r="K44" s="27"/>
      <c r="L44" s="27"/>
      <c r="M44" s="27"/>
      <c r="N44" s="27"/>
      <c r="O44" s="27"/>
      <c r="P44" s="27"/>
      <c r="Q44" s="27"/>
      <c r="R44" s="27"/>
    </row>
    <row r="45" spans="1:18" hidden="1" x14ac:dyDescent="0.25">
      <c r="A45" s="61">
        <v>2009</v>
      </c>
      <c r="B45" s="61" t="s">
        <v>255</v>
      </c>
      <c r="C45" s="32">
        <v>101187</v>
      </c>
      <c r="D45" s="57">
        <v>0.16184148612742985</v>
      </c>
      <c r="F45" s="61"/>
      <c r="K45" s="27"/>
      <c r="L45" s="27"/>
      <c r="M45" s="27"/>
      <c r="N45" s="27"/>
      <c r="O45" s="27"/>
      <c r="P45" s="27"/>
      <c r="Q45" s="27"/>
      <c r="R45" s="27"/>
    </row>
    <row r="46" spans="1:18" hidden="1" x14ac:dyDescent="0.25">
      <c r="A46" s="61">
        <v>2010</v>
      </c>
      <c r="B46" s="61" t="s">
        <v>255</v>
      </c>
      <c r="C46" s="32">
        <v>94012</v>
      </c>
      <c r="D46" s="57">
        <v>0.22904831574976853</v>
      </c>
      <c r="F46" s="61"/>
      <c r="K46" s="27"/>
      <c r="L46" s="27"/>
      <c r="M46" s="27"/>
      <c r="N46" s="27"/>
      <c r="O46" s="27"/>
      <c r="P46" s="27"/>
      <c r="Q46" s="27"/>
      <c r="R46" s="27"/>
    </row>
    <row r="47" spans="1:18" hidden="1" x14ac:dyDescent="0.25">
      <c r="A47" s="61">
        <v>2011</v>
      </c>
      <c r="B47" s="61" t="s">
        <v>255</v>
      </c>
      <c r="C47" s="32">
        <v>90647</v>
      </c>
      <c r="D47" s="57">
        <v>0.27497850686618491</v>
      </c>
      <c r="F47" s="61"/>
      <c r="K47" s="27"/>
      <c r="L47" s="27"/>
      <c r="M47" s="27"/>
      <c r="N47" s="27"/>
      <c r="O47" s="27"/>
      <c r="P47" s="27"/>
      <c r="Q47" s="27"/>
      <c r="R47" s="27"/>
    </row>
    <row r="48" spans="1:18" hidden="1" x14ac:dyDescent="0.25">
      <c r="A48" s="61">
        <v>2012</v>
      </c>
      <c r="B48" s="61" t="s">
        <v>255</v>
      </c>
      <c r="C48" s="32">
        <v>83698</v>
      </c>
      <c r="D48" s="57">
        <v>0.32895464806317143</v>
      </c>
      <c r="F48" s="61"/>
      <c r="K48" s="27"/>
      <c r="L48" s="27"/>
      <c r="M48" s="27"/>
      <c r="N48" s="27"/>
      <c r="O48" s="27"/>
      <c r="P48" s="27"/>
      <c r="Q48" s="27"/>
      <c r="R48" s="27"/>
    </row>
    <row r="49" spans="1:21" hidden="1" x14ac:dyDescent="0.25">
      <c r="A49" s="61">
        <v>2013</v>
      </c>
      <c r="B49" s="61" t="s">
        <v>255</v>
      </c>
      <c r="C49" s="32">
        <v>75258</v>
      </c>
      <c r="D49" s="57">
        <v>0.42013996073906462</v>
      </c>
      <c r="F49" s="61"/>
      <c r="K49" s="27"/>
      <c r="L49" s="27"/>
      <c r="M49" s="27"/>
      <c r="N49" s="27"/>
      <c r="O49" s="27"/>
      <c r="P49" s="27"/>
      <c r="Q49" s="27"/>
      <c r="R49" s="27"/>
    </row>
    <row r="50" spans="1:21" hidden="1" x14ac:dyDescent="0.25">
      <c r="A50" s="61">
        <v>2014</v>
      </c>
      <c r="B50" s="61" t="s">
        <v>255</v>
      </c>
      <c r="C50" s="32">
        <v>69817</v>
      </c>
      <c r="D50" s="57">
        <v>0.47231752519244541</v>
      </c>
      <c r="F50" s="61"/>
      <c r="K50" s="27"/>
      <c r="L50" s="27"/>
      <c r="M50" s="27"/>
      <c r="N50" s="27"/>
      <c r="O50" s="27"/>
      <c r="P50" s="27"/>
      <c r="Q50" s="27"/>
      <c r="R50" s="27"/>
    </row>
    <row r="51" spans="1:21" hidden="1" x14ac:dyDescent="0.25">
      <c r="A51" s="61">
        <v>2015</v>
      </c>
      <c r="B51" s="61" t="s">
        <v>255</v>
      </c>
      <c r="C51" s="32">
        <v>65244</v>
      </c>
      <c r="D51" s="57">
        <v>0.47679046485053339</v>
      </c>
      <c r="I51" s="27"/>
      <c r="J51" s="27"/>
      <c r="K51" s="27"/>
      <c r="L51" s="27"/>
      <c r="M51" s="27"/>
      <c r="N51" s="27"/>
      <c r="O51" s="27"/>
      <c r="P51" s="27"/>
      <c r="Q51" s="27"/>
      <c r="R51" s="27"/>
      <c r="T51" s="63"/>
      <c r="U51" s="63"/>
    </row>
    <row r="52" spans="1:21" x14ac:dyDescent="0.25">
      <c r="A52" s="48"/>
      <c r="B52" s="48"/>
      <c r="I52" s="27"/>
      <c r="J52" s="27"/>
      <c r="K52" s="27"/>
      <c r="L52" s="27"/>
      <c r="M52" s="27"/>
      <c r="N52" s="27"/>
      <c r="O52" s="27"/>
      <c r="P52" s="27"/>
      <c r="Q52" s="27"/>
      <c r="R52" s="27"/>
      <c r="T52" s="63"/>
      <c r="U52" s="63"/>
    </row>
    <row r="53" spans="1:21" ht="21" customHeight="1" x14ac:dyDescent="0.25">
      <c r="A53" s="48"/>
      <c r="B53" s="48"/>
      <c r="K53" s="64"/>
      <c r="L53" s="64"/>
      <c r="M53" s="65"/>
      <c r="N53" s="65"/>
      <c r="P53" s="65"/>
      <c r="T53" s="63"/>
      <c r="U53" s="63"/>
    </row>
    <row r="54" spans="1:21" x14ac:dyDescent="0.25">
      <c r="A54" s="48"/>
      <c r="B54" s="48"/>
      <c r="H54" s="64"/>
      <c r="K54" s="64"/>
      <c r="L54" s="64"/>
      <c r="M54" s="65"/>
      <c r="N54" s="65"/>
      <c r="P54" s="65"/>
      <c r="T54" s="63"/>
      <c r="U54" s="63"/>
    </row>
    <row r="55" spans="1:21" ht="16.5" customHeight="1" x14ac:dyDescent="0.25">
      <c r="A55" s="48"/>
      <c r="B55" s="48"/>
      <c r="H55" s="64"/>
      <c r="K55" s="64"/>
      <c r="L55" s="64"/>
      <c r="M55" s="65"/>
      <c r="N55" s="65"/>
      <c r="P55" s="65"/>
      <c r="T55" s="63"/>
      <c r="U55" s="63"/>
    </row>
    <row r="56" spans="1:21" x14ac:dyDescent="0.25">
      <c r="A56" s="48"/>
      <c r="B56" s="48"/>
      <c r="H56" s="64"/>
      <c r="K56" s="64"/>
      <c r="L56" s="64"/>
      <c r="M56" s="65"/>
      <c r="N56" s="65"/>
      <c r="P56" s="65"/>
      <c r="T56" s="63"/>
      <c r="U56" s="63"/>
    </row>
    <row r="57" spans="1:21" x14ac:dyDescent="0.25">
      <c r="A57" s="48"/>
      <c r="B57" s="48"/>
    </row>
    <row r="58" spans="1:21" x14ac:dyDescent="0.25">
      <c r="A58" s="48"/>
      <c r="B58" s="48"/>
    </row>
    <row r="59" spans="1:21" x14ac:dyDescent="0.25">
      <c r="A59" s="48"/>
      <c r="B59" s="48"/>
    </row>
    <row r="60" spans="1:21" x14ac:dyDescent="0.25">
      <c r="A60" s="48"/>
      <c r="B60" s="48"/>
    </row>
    <row r="61" spans="1:21" x14ac:dyDescent="0.25">
      <c r="A61" s="48"/>
      <c r="B61" s="48"/>
    </row>
  </sheetData>
  <sheetProtection algorithmName="SHA-512" hashValue="WHrqLEg7Z/q/AEPLUTRhrYtZeGluE8G0jfaMjurd3QT4h/1ec/ZrY0+dZRryDldjYB6BAmH+mQj7M2f2lnJe0Q==" saltValue="3+NWbtcLrpy4VBrSzMKtPA==" spinCount="100000" sheet="1" scenarios="1"/>
  <mergeCells count="1">
    <mergeCell ref="A34:K34"/>
  </mergeCells>
  <pageMargins left="0.25" right="0.25" top="0.75" bottom="0.75" header="0.3" footer="0.3"/>
  <pageSetup scale="3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G52"/>
  <sheetViews>
    <sheetView showGridLines="0" showRowColHeaders="0" zoomScale="80" zoomScaleNormal="80" workbookViewId="0">
      <selection sqref="A1:F1"/>
    </sheetView>
  </sheetViews>
  <sheetFormatPr defaultRowHeight="15.75" x14ac:dyDescent="0.25"/>
  <cols>
    <col min="1" max="1" width="9" style="69"/>
    <col min="2" max="10" width="9.25" style="69" bestFit="1" customWidth="1"/>
    <col min="11" max="14" width="9.5" style="69" bestFit="1" customWidth="1"/>
    <col min="15" max="16" width="10.25" style="69" bestFit="1" customWidth="1"/>
    <col min="17" max="17" width="11.125" style="69" bestFit="1" customWidth="1"/>
    <col min="18" max="19" width="10.125" style="69" customWidth="1"/>
    <col min="20" max="21" width="9.125" style="69" bestFit="1" customWidth="1"/>
    <col min="22" max="16384" width="9" style="69"/>
  </cols>
  <sheetData>
    <row r="1" s="27" customFormat="1" x14ac:dyDescent="0.25"/>
    <row r="2" s="27" customFormat="1" x14ac:dyDescent="0.25"/>
    <row r="3" s="27" customFormat="1" x14ac:dyDescent="0.25"/>
    <row r="4" s="27" customFormat="1" x14ac:dyDescent="0.25"/>
    <row r="5" s="27" customFormat="1" x14ac:dyDescent="0.25"/>
    <row r="6" s="27" customFormat="1" x14ac:dyDescent="0.25"/>
    <row r="7" s="27" customFormat="1" x14ac:dyDescent="0.25"/>
    <row r="8" s="27" customFormat="1" x14ac:dyDescent="0.25"/>
    <row r="9" s="27" customFormat="1" x14ac:dyDescent="0.25"/>
    <row r="10" s="27" customFormat="1" x14ac:dyDescent="0.25"/>
    <row r="11" s="27" customFormat="1" x14ac:dyDescent="0.25"/>
    <row r="12" s="27" customFormat="1" x14ac:dyDescent="0.25"/>
    <row r="13" s="27" customFormat="1" x14ac:dyDescent="0.25"/>
    <row r="14" s="27" customFormat="1" x14ac:dyDescent="0.25"/>
    <row r="15" s="27" customFormat="1" x14ac:dyDescent="0.25"/>
    <row r="16" s="27" customFormat="1" x14ac:dyDescent="0.25"/>
    <row r="17" spans="1:21" s="27" customFormat="1" x14ac:dyDescent="0.25"/>
    <row r="18" spans="1:21" s="27" customFormat="1" x14ac:dyDescent="0.25"/>
    <row r="19" spans="1:21" s="27" customFormat="1" x14ac:dyDescent="0.25"/>
    <row r="20" spans="1:21" s="27" customFormat="1" x14ac:dyDescent="0.25"/>
    <row r="21" spans="1:21" s="27" customFormat="1" x14ac:dyDescent="0.25"/>
    <row r="22" spans="1:21" s="27" customFormat="1" x14ac:dyDescent="0.25"/>
    <row r="23" spans="1:21" s="27" customFormat="1" x14ac:dyDescent="0.25"/>
    <row r="24" spans="1:21" s="27" customFormat="1" x14ac:dyDescent="0.25"/>
    <row r="25" spans="1:21" s="27" customFormat="1" x14ac:dyDescent="0.25"/>
    <row r="26" spans="1:21" s="27" customFormat="1" x14ac:dyDescent="0.25"/>
    <row r="27" spans="1:21" s="27" customFormat="1" x14ac:dyDescent="0.25"/>
    <row r="28" spans="1:21" s="27" customFormat="1" x14ac:dyDescent="0.25"/>
    <row r="29" spans="1:21" s="27" customFormat="1" x14ac:dyDescent="0.25">
      <c r="A29" s="67" t="s">
        <v>341</v>
      </c>
    </row>
    <row r="31" spans="1:21" x14ac:dyDescent="0.25">
      <c r="A31" s="68"/>
      <c r="B31" s="68"/>
      <c r="C31" s="68"/>
      <c r="D31" s="68"/>
      <c r="E31" s="68"/>
      <c r="F31" s="68"/>
      <c r="G31" s="68"/>
      <c r="H31" s="68"/>
      <c r="I31" s="68"/>
      <c r="J31" s="68"/>
      <c r="K31" s="68"/>
      <c r="L31" s="68"/>
      <c r="M31" s="68"/>
      <c r="N31" s="68"/>
      <c r="O31" s="68"/>
      <c r="P31" s="68"/>
      <c r="Q31" s="68"/>
      <c r="R31" s="68"/>
      <c r="S31" s="68"/>
      <c r="T31" s="68"/>
      <c r="U31" s="68"/>
    </row>
    <row r="32" spans="1:21" x14ac:dyDescent="0.25">
      <c r="A32" s="68"/>
      <c r="B32" s="68"/>
      <c r="C32" s="68"/>
      <c r="D32" s="68"/>
      <c r="E32" s="68"/>
      <c r="F32" s="68"/>
      <c r="G32" s="68"/>
      <c r="H32" s="68"/>
      <c r="I32" s="68"/>
      <c r="J32" s="68"/>
      <c r="K32" s="68"/>
      <c r="L32" s="68"/>
      <c r="M32" s="68"/>
      <c r="N32" s="68"/>
      <c r="O32" s="68"/>
      <c r="P32" s="68"/>
      <c r="Q32" s="68"/>
      <c r="R32" s="68"/>
      <c r="S32" s="68"/>
      <c r="T32" s="68"/>
      <c r="U32" s="68"/>
    </row>
    <row r="33" spans="1:33" hidden="1" x14ac:dyDescent="0.25">
      <c r="A33" s="68"/>
      <c r="B33" s="68">
        <v>2000</v>
      </c>
      <c r="C33" s="68">
        <v>2001</v>
      </c>
      <c r="D33" s="68">
        <v>2002</v>
      </c>
      <c r="E33" s="68">
        <v>2003</v>
      </c>
      <c r="F33" s="68">
        <v>2004</v>
      </c>
      <c r="G33" s="68">
        <v>2005</v>
      </c>
      <c r="H33" s="68">
        <v>2006</v>
      </c>
      <c r="I33" s="68">
        <v>2007</v>
      </c>
      <c r="J33" s="68">
        <v>2008</v>
      </c>
      <c r="K33" s="68">
        <v>2009</v>
      </c>
      <c r="L33" s="68">
        <v>2010</v>
      </c>
      <c r="M33" s="68">
        <v>2011</v>
      </c>
      <c r="N33" s="68">
        <v>2012</v>
      </c>
      <c r="O33" s="68">
        <v>2013</v>
      </c>
      <c r="P33" s="68">
        <v>2014</v>
      </c>
      <c r="Q33" s="68">
        <v>2015</v>
      </c>
      <c r="R33" s="68"/>
      <c r="S33" s="68"/>
      <c r="T33" s="68"/>
      <c r="U33" s="68"/>
      <c r="V33" s="68"/>
      <c r="W33" s="68"/>
      <c r="X33" s="68"/>
      <c r="Y33" s="68"/>
      <c r="AC33" s="68"/>
      <c r="AD33" s="68"/>
      <c r="AE33" s="68"/>
      <c r="AF33" s="68"/>
      <c r="AG33" s="68"/>
    </row>
    <row r="34" spans="1:33" hidden="1" x14ac:dyDescent="0.25">
      <c r="A34" s="68" t="s">
        <v>206</v>
      </c>
      <c r="B34" s="70">
        <v>0.32344752971244634</v>
      </c>
      <c r="C34" s="70">
        <v>0.32159010758214185</v>
      </c>
      <c r="D34" s="70">
        <v>0.32002075361566901</v>
      </c>
      <c r="E34" s="70">
        <v>0.31833817716508916</v>
      </c>
      <c r="F34" s="70">
        <v>0.31621589233518643</v>
      </c>
      <c r="G34" s="70">
        <v>0.31371140476904696</v>
      </c>
      <c r="H34" s="70">
        <v>0.30747979371977063</v>
      </c>
      <c r="I34" s="70">
        <v>0.3008259609476529</v>
      </c>
      <c r="J34" s="70">
        <v>0.2913105452456064</v>
      </c>
      <c r="K34" s="70">
        <v>0.28510688655401806</v>
      </c>
      <c r="L34" s="70">
        <v>0.26864562735034919</v>
      </c>
      <c r="M34" s="70">
        <v>0.26328217580221669</v>
      </c>
      <c r="N34" s="70">
        <v>0.24762648631217068</v>
      </c>
      <c r="O34" s="70">
        <v>0.22554957816972113</v>
      </c>
      <c r="P34" s="70">
        <v>0.20920142270271566</v>
      </c>
      <c r="Q34" s="70">
        <v>0.19568170980058125</v>
      </c>
      <c r="R34" s="70"/>
      <c r="S34" s="70"/>
      <c r="T34" s="70"/>
      <c r="U34" s="70"/>
      <c r="V34" s="70"/>
      <c r="W34" s="70"/>
      <c r="X34" s="71"/>
      <c r="Y34" s="71"/>
    </row>
    <row r="35" spans="1:33" hidden="1" x14ac:dyDescent="0.25">
      <c r="A35" s="68" t="s">
        <v>207</v>
      </c>
      <c r="B35" s="70">
        <v>0.17774587507789538</v>
      </c>
      <c r="C35" s="70">
        <v>0.18049904768476835</v>
      </c>
      <c r="D35" s="70">
        <v>0.18273008973728519</v>
      </c>
      <c r="E35" s="70">
        <v>0.18416121174370176</v>
      </c>
      <c r="F35" s="70">
        <v>0.18458136454332066</v>
      </c>
      <c r="G35" s="70">
        <v>0.18458028966550363</v>
      </c>
      <c r="H35" s="70">
        <v>0.17910233680343052</v>
      </c>
      <c r="I35" s="70">
        <v>0.17268451489122225</v>
      </c>
      <c r="J35" s="70">
        <v>0.16501238368401278</v>
      </c>
      <c r="K35" s="70">
        <v>0.16037277452456827</v>
      </c>
      <c r="L35" s="70">
        <v>0.14810557159600854</v>
      </c>
      <c r="M35" s="70">
        <v>0.14268041304517043</v>
      </c>
      <c r="N35" s="70">
        <v>0.13215787383720756</v>
      </c>
      <c r="O35" s="70">
        <v>0.11645384185047879</v>
      </c>
      <c r="P35" s="70">
        <v>0.10640915795119418</v>
      </c>
      <c r="Q35" s="70">
        <v>0.10310730323868766</v>
      </c>
      <c r="R35" s="68"/>
      <c r="S35" s="68"/>
      <c r="T35" s="68"/>
      <c r="U35" s="68"/>
    </row>
    <row r="36" spans="1:33" x14ac:dyDescent="0.25">
      <c r="A36" s="68"/>
      <c r="B36" s="68"/>
      <c r="C36" s="68"/>
      <c r="D36" s="68"/>
      <c r="E36" s="68"/>
      <c r="F36" s="68"/>
      <c r="G36" s="68"/>
      <c r="H36" s="68"/>
      <c r="I36" s="68"/>
      <c r="J36" s="68"/>
      <c r="K36" s="68"/>
      <c r="L36" s="68"/>
      <c r="M36" s="68"/>
      <c r="N36" s="68"/>
      <c r="O36" s="68"/>
      <c r="P36" s="68"/>
      <c r="Q36" s="68"/>
      <c r="R36" s="70"/>
      <c r="S36" s="70"/>
      <c r="T36" s="70"/>
      <c r="U36" s="70"/>
      <c r="V36" s="70"/>
      <c r="W36" s="70"/>
      <c r="X36" s="70"/>
      <c r="Y36" s="70"/>
    </row>
    <row r="37" spans="1:33" x14ac:dyDescent="0.25">
      <c r="A37" s="68"/>
      <c r="B37" s="68"/>
      <c r="C37" s="68"/>
      <c r="D37" s="68"/>
      <c r="E37" s="68"/>
      <c r="F37" s="68"/>
      <c r="G37" s="68"/>
      <c r="H37" s="68"/>
      <c r="I37" s="68"/>
      <c r="J37" s="68"/>
      <c r="K37" s="68"/>
      <c r="L37" s="68"/>
      <c r="M37" s="68"/>
      <c r="N37" s="68"/>
      <c r="O37" s="68"/>
      <c r="P37" s="68"/>
      <c r="Q37" s="68"/>
      <c r="R37" s="68"/>
      <c r="S37" s="68"/>
      <c r="T37" s="68"/>
      <c r="U37" s="68"/>
      <c r="W37" s="68"/>
      <c r="X37" s="68"/>
      <c r="Y37" s="68"/>
    </row>
    <row r="38" spans="1:33" x14ac:dyDescent="0.25">
      <c r="B38" s="68"/>
    </row>
    <row r="39" spans="1:33" x14ac:dyDescent="0.25">
      <c r="B39" s="68"/>
    </row>
    <row r="40" spans="1:33" x14ac:dyDescent="0.25">
      <c r="A40" s="68"/>
      <c r="B40" s="68"/>
      <c r="C40" s="68"/>
      <c r="D40" s="68"/>
      <c r="E40" s="68"/>
      <c r="F40" s="68"/>
      <c r="G40" s="68"/>
      <c r="H40" s="68"/>
      <c r="I40" s="68"/>
      <c r="J40" s="68"/>
      <c r="K40" s="68"/>
      <c r="L40" s="68"/>
      <c r="M40" s="68"/>
      <c r="N40" s="68"/>
      <c r="O40" s="68"/>
      <c r="P40" s="68"/>
      <c r="Q40" s="68"/>
      <c r="R40" s="68"/>
      <c r="S40" s="68"/>
      <c r="T40" s="68"/>
      <c r="U40" s="68"/>
    </row>
    <row r="41" spans="1:33" x14ac:dyDescent="0.25">
      <c r="A41" s="68"/>
      <c r="B41" s="68"/>
      <c r="C41" s="68"/>
      <c r="D41" s="68"/>
      <c r="E41" s="68"/>
      <c r="F41" s="68"/>
      <c r="G41" s="68"/>
      <c r="H41" s="68"/>
      <c r="I41" s="68"/>
      <c r="J41" s="68"/>
      <c r="K41" s="68"/>
      <c r="L41" s="68"/>
      <c r="M41" s="68"/>
      <c r="N41" s="68"/>
      <c r="O41" s="68"/>
      <c r="P41" s="68"/>
      <c r="Q41" s="68"/>
      <c r="R41" s="68"/>
      <c r="S41" s="68"/>
      <c r="T41" s="68"/>
      <c r="U41" s="68"/>
    </row>
    <row r="42" spans="1:33" x14ac:dyDescent="0.25">
      <c r="A42" s="68"/>
      <c r="B42" s="68"/>
      <c r="C42" s="68"/>
      <c r="D42" s="68"/>
      <c r="E42" s="68"/>
      <c r="F42" s="68"/>
      <c r="G42" s="68"/>
      <c r="H42" s="68"/>
      <c r="I42" s="68"/>
      <c r="J42" s="68"/>
      <c r="K42" s="68"/>
      <c r="L42" s="68"/>
      <c r="M42" s="68"/>
      <c r="N42" s="68"/>
      <c r="O42" s="68"/>
      <c r="P42" s="68"/>
      <c r="Q42" s="68"/>
      <c r="R42" s="68"/>
      <c r="S42" s="68"/>
      <c r="T42" s="68"/>
      <c r="U42" s="68"/>
    </row>
    <row r="43" spans="1:33" x14ac:dyDescent="0.25">
      <c r="A43" s="68"/>
      <c r="B43" s="68"/>
      <c r="C43" s="68"/>
      <c r="D43" s="68"/>
      <c r="E43" s="68"/>
      <c r="F43" s="68"/>
      <c r="G43" s="68"/>
      <c r="H43" s="68"/>
      <c r="I43" s="68"/>
      <c r="J43" s="68"/>
      <c r="K43" s="68"/>
      <c r="L43" s="68"/>
      <c r="M43" s="68"/>
      <c r="N43" s="68"/>
      <c r="O43" s="68"/>
      <c r="P43" s="68"/>
      <c r="Q43" s="68"/>
    </row>
    <row r="44" spans="1:33" x14ac:dyDescent="0.25">
      <c r="A44" s="68"/>
      <c r="B44" s="68"/>
      <c r="C44" s="68"/>
      <c r="D44" s="68"/>
      <c r="E44" s="68"/>
      <c r="F44" s="68"/>
      <c r="G44" s="68"/>
      <c r="H44" s="68"/>
      <c r="I44" s="68"/>
      <c r="J44" s="68"/>
      <c r="K44" s="68"/>
      <c r="L44" s="68"/>
      <c r="M44" s="68"/>
      <c r="N44" s="68"/>
      <c r="O44" s="68"/>
      <c r="P44" s="68"/>
      <c r="Q44" s="68"/>
    </row>
    <row r="45" spans="1:33" x14ac:dyDescent="0.25">
      <c r="A45" s="68"/>
      <c r="B45" s="68"/>
      <c r="C45" s="68"/>
      <c r="D45" s="68"/>
      <c r="E45" s="68"/>
      <c r="F45" s="68"/>
      <c r="G45" s="68"/>
      <c r="H45" s="68"/>
      <c r="I45" s="68"/>
      <c r="J45" s="68"/>
      <c r="K45" s="68"/>
      <c r="L45" s="68"/>
      <c r="M45" s="68"/>
      <c r="N45" s="68"/>
      <c r="O45" s="68"/>
      <c r="P45" s="68"/>
      <c r="Q45" s="68"/>
    </row>
    <row r="46" spans="1:33" x14ac:dyDescent="0.25">
      <c r="A46" s="68"/>
      <c r="B46" s="68"/>
      <c r="C46" s="68"/>
      <c r="D46" s="68"/>
      <c r="E46" s="68"/>
      <c r="F46" s="68"/>
      <c r="G46" s="68"/>
      <c r="H46" s="68"/>
      <c r="I46" s="68"/>
      <c r="J46" s="68"/>
      <c r="K46" s="68"/>
      <c r="L46" s="68"/>
      <c r="M46" s="68"/>
      <c r="N46" s="68"/>
      <c r="O46" s="68"/>
      <c r="P46" s="68"/>
      <c r="Q46" s="68"/>
    </row>
    <row r="47" spans="1:33" x14ac:dyDescent="0.25">
      <c r="A47" s="68"/>
      <c r="B47" s="68"/>
      <c r="C47" s="68"/>
      <c r="D47" s="68"/>
      <c r="E47" s="68"/>
      <c r="F47" s="68"/>
      <c r="G47" s="68"/>
      <c r="H47" s="68"/>
      <c r="I47" s="68"/>
      <c r="J47" s="68"/>
      <c r="K47" s="68"/>
      <c r="L47" s="68"/>
      <c r="M47" s="68"/>
      <c r="N47" s="68"/>
      <c r="O47" s="68"/>
      <c r="P47" s="68"/>
      <c r="Q47" s="68"/>
    </row>
    <row r="48" spans="1:33" x14ac:dyDescent="0.25">
      <c r="A48" s="68"/>
      <c r="B48" s="68"/>
      <c r="C48" s="68"/>
      <c r="D48" s="68"/>
      <c r="E48" s="68"/>
      <c r="F48" s="68"/>
      <c r="G48" s="68"/>
      <c r="H48" s="68"/>
      <c r="I48" s="68"/>
      <c r="J48" s="68"/>
      <c r="K48" s="68"/>
      <c r="L48" s="68"/>
      <c r="M48" s="68"/>
      <c r="N48" s="68"/>
      <c r="O48" s="68"/>
      <c r="P48" s="68"/>
      <c r="Q48" s="68"/>
    </row>
    <row r="49" spans="1:17" x14ac:dyDescent="0.25">
      <c r="A49" s="68"/>
      <c r="B49" s="68"/>
      <c r="C49" s="68"/>
      <c r="D49" s="68"/>
      <c r="E49" s="68"/>
      <c r="F49" s="68"/>
      <c r="G49" s="68"/>
      <c r="H49" s="68"/>
      <c r="I49" s="68"/>
      <c r="J49" s="68"/>
      <c r="K49" s="68"/>
      <c r="L49" s="68"/>
      <c r="M49" s="68"/>
      <c r="N49" s="68"/>
      <c r="O49" s="68"/>
      <c r="P49" s="68"/>
      <c r="Q49" s="68"/>
    </row>
    <row r="50" spans="1:17" x14ac:dyDescent="0.25">
      <c r="A50" s="68"/>
      <c r="B50" s="68"/>
      <c r="C50" s="68"/>
      <c r="D50" s="68"/>
      <c r="E50" s="68"/>
      <c r="F50" s="68"/>
      <c r="G50" s="68"/>
      <c r="H50" s="68"/>
      <c r="I50" s="68"/>
      <c r="J50" s="68"/>
      <c r="K50" s="68"/>
      <c r="L50" s="68"/>
      <c r="M50" s="68"/>
      <c r="N50" s="68"/>
      <c r="O50" s="68"/>
      <c r="P50" s="68"/>
      <c r="Q50" s="68"/>
    </row>
    <row r="51" spans="1:17" x14ac:dyDescent="0.25">
      <c r="B51" s="68"/>
    </row>
    <row r="52" spans="1:17" x14ac:dyDescent="0.25">
      <c r="B52" s="68"/>
    </row>
  </sheetData>
  <sheetProtection algorithmName="SHA-512" hashValue="56RpHl+HgFve5rfJ83SZ2hMQlnXOCo5fG+2i9M+561ms/hmYQkkWfXhq18QrB0AFdfcSTgkv0QAKISW7Eav4wg==" saltValue="xaGo2fW/J7XkNtjfDMSjww==" spinCount="100000" sheet="1" scenarios="1"/>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128"/>
  <sheetViews>
    <sheetView showGridLines="0" showRowColHeaders="0" zoomScale="70" zoomScaleNormal="70" workbookViewId="0">
      <selection sqref="A1:N3"/>
    </sheetView>
  </sheetViews>
  <sheetFormatPr defaultRowHeight="15.75" x14ac:dyDescent="0.25"/>
  <cols>
    <col min="1" max="1" width="9" style="69"/>
    <col min="2" max="7" width="9.25" style="69" bestFit="1" customWidth="1"/>
    <col min="8" max="8" width="9.25" style="69" customWidth="1"/>
    <col min="9" max="11" width="9.25" style="69" bestFit="1" customWidth="1"/>
    <col min="12" max="15" width="9.5" style="69" bestFit="1" customWidth="1"/>
    <col min="16" max="17" width="10.25" style="69" bestFit="1" customWidth="1"/>
    <col min="18" max="18" width="11.125" style="69" bestFit="1" customWidth="1"/>
    <col min="19" max="20" width="10.125" style="69" customWidth="1"/>
    <col min="21" max="22" width="9.125" style="69" bestFit="1" customWidth="1"/>
    <col min="23" max="16384" width="9" style="69"/>
  </cols>
  <sheetData>
    <row r="1" spans="1:14" s="27" customFormat="1" x14ac:dyDescent="0.25">
      <c r="A1" s="200" t="s">
        <v>330</v>
      </c>
      <c r="B1" s="200"/>
      <c r="C1" s="200"/>
      <c r="D1" s="200"/>
      <c r="E1" s="200"/>
      <c r="F1" s="200"/>
      <c r="G1" s="200"/>
      <c r="H1" s="200"/>
      <c r="I1" s="200"/>
      <c r="J1" s="200"/>
      <c r="K1" s="200"/>
      <c r="L1" s="200"/>
      <c r="M1" s="200"/>
      <c r="N1" s="200"/>
    </row>
    <row r="2" spans="1:14" s="27" customFormat="1" x14ac:dyDescent="0.25">
      <c r="A2" s="200"/>
      <c r="B2" s="200"/>
      <c r="C2" s="200"/>
      <c r="D2" s="200"/>
      <c r="E2" s="200"/>
      <c r="F2" s="200"/>
      <c r="G2" s="200"/>
      <c r="H2" s="200"/>
      <c r="I2" s="200"/>
      <c r="J2" s="200"/>
      <c r="K2" s="200"/>
      <c r="L2" s="200"/>
      <c r="M2" s="200"/>
      <c r="N2" s="200"/>
    </row>
    <row r="3" spans="1:14" s="27" customFormat="1" ht="16.5" thickBot="1" x14ac:dyDescent="0.3">
      <c r="A3" s="201"/>
      <c r="B3" s="201"/>
      <c r="C3" s="201"/>
      <c r="D3" s="201"/>
      <c r="E3" s="201"/>
      <c r="F3" s="201"/>
      <c r="G3" s="201"/>
      <c r="H3" s="201"/>
      <c r="I3" s="201"/>
      <c r="J3" s="201"/>
      <c r="K3" s="201"/>
      <c r="L3" s="201"/>
      <c r="M3" s="201"/>
      <c r="N3" s="201"/>
    </row>
    <row r="4" spans="1:14" s="27" customFormat="1" ht="16.5" thickTop="1" x14ac:dyDescent="0.25"/>
    <row r="5" spans="1:14" s="27" customFormat="1" x14ac:dyDescent="0.25"/>
    <row r="6" spans="1:14" s="27" customFormat="1" x14ac:dyDescent="0.25"/>
    <row r="7" spans="1:14" s="27" customFormat="1" x14ac:dyDescent="0.25"/>
    <row r="8" spans="1:14" s="27" customFormat="1" x14ac:dyDescent="0.25"/>
    <row r="9" spans="1:14" s="27" customFormat="1" x14ac:dyDescent="0.25"/>
    <row r="10" spans="1:14" s="27" customFormat="1" x14ac:dyDescent="0.25"/>
    <row r="11" spans="1:14" s="27" customFormat="1" x14ac:dyDescent="0.25"/>
    <row r="12" spans="1:14" s="27" customFormat="1" x14ac:dyDescent="0.25"/>
    <row r="13" spans="1:14" s="27" customFormat="1" x14ac:dyDescent="0.25"/>
    <row r="14" spans="1:14" s="27" customFormat="1" x14ac:dyDescent="0.25"/>
    <row r="15" spans="1:14" s="27" customFormat="1" x14ac:dyDescent="0.25"/>
    <row r="16" spans="1:14" s="27" customFormat="1" x14ac:dyDescent="0.25"/>
    <row r="17" spans="1:5" s="27" customFormat="1" x14ac:dyDescent="0.25"/>
    <row r="18" spans="1:5" s="27" customFormat="1" x14ac:dyDescent="0.25"/>
    <row r="19" spans="1:5" s="27" customFormat="1" x14ac:dyDescent="0.25"/>
    <row r="20" spans="1:5" s="27" customFormat="1" x14ac:dyDescent="0.25"/>
    <row r="21" spans="1:5" s="27" customFormat="1" x14ac:dyDescent="0.25"/>
    <row r="22" spans="1:5" s="27" customFormat="1" x14ac:dyDescent="0.25"/>
    <row r="23" spans="1:5" s="27" customFormat="1" x14ac:dyDescent="0.25"/>
    <row r="24" spans="1:5" s="27" customFormat="1" x14ac:dyDescent="0.25"/>
    <row r="25" spans="1:5" s="27" customFormat="1" x14ac:dyDescent="0.25"/>
    <row r="26" spans="1:5" s="27" customFormat="1" x14ac:dyDescent="0.25"/>
    <row r="27" spans="1:5" s="27" customFormat="1" x14ac:dyDescent="0.25"/>
    <row r="28" spans="1:5" s="27" customFormat="1" x14ac:dyDescent="0.25"/>
    <row r="29" spans="1:5" s="27" customFormat="1" x14ac:dyDescent="0.25"/>
    <row r="30" spans="1:5" x14ac:dyDescent="0.25">
      <c r="A30" s="67" t="s">
        <v>341</v>
      </c>
    </row>
    <row r="31" spans="1:5" x14ac:dyDescent="0.25">
      <c r="A31" s="67" t="s">
        <v>248</v>
      </c>
    </row>
    <row r="32" spans="1:5" x14ac:dyDescent="0.25">
      <c r="A32" s="68"/>
      <c r="B32" s="68"/>
      <c r="C32" s="68"/>
      <c r="D32" s="68"/>
      <c r="E32" s="68"/>
    </row>
    <row r="33" spans="1:5" x14ac:dyDescent="0.25">
      <c r="D33" s="68"/>
      <c r="E33" s="68"/>
    </row>
    <row r="34" spans="1:5" x14ac:dyDescent="0.25">
      <c r="D34" s="73"/>
      <c r="E34" s="73"/>
    </row>
    <row r="35" spans="1:5" hidden="1" x14ac:dyDescent="0.25">
      <c r="A35" s="68"/>
      <c r="B35" s="68">
        <v>2000</v>
      </c>
      <c r="C35" s="68">
        <v>2015</v>
      </c>
      <c r="D35" s="73"/>
      <c r="E35" s="73"/>
    </row>
    <row r="36" spans="1:5" hidden="1" x14ac:dyDescent="0.25">
      <c r="A36" s="68" t="s">
        <v>12</v>
      </c>
      <c r="B36" s="72">
        <v>372487</v>
      </c>
      <c r="C36" s="72">
        <v>333419</v>
      </c>
      <c r="D36" s="68"/>
      <c r="E36" s="68"/>
    </row>
    <row r="37" spans="1:5" hidden="1" x14ac:dyDescent="0.25">
      <c r="A37" s="68" t="s">
        <v>13</v>
      </c>
      <c r="B37" s="72">
        <v>120480</v>
      </c>
      <c r="C37" s="72">
        <v>65244</v>
      </c>
      <c r="D37" s="68"/>
      <c r="E37" s="68"/>
    </row>
    <row r="38" spans="1:5" hidden="1" x14ac:dyDescent="0.25">
      <c r="A38" s="68"/>
      <c r="B38" s="68"/>
      <c r="C38" s="68"/>
      <c r="D38" s="68"/>
      <c r="E38" s="68"/>
    </row>
    <row r="39" spans="1:5" hidden="1" x14ac:dyDescent="0.25">
      <c r="A39" s="68"/>
      <c r="B39" s="68"/>
      <c r="C39" s="68"/>
      <c r="D39" s="68"/>
      <c r="E39" s="68"/>
    </row>
    <row r="40" spans="1:5" hidden="1" x14ac:dyDescent="0.25">
      <c r="A40" s="68" t="s">
        <v>14</v>
      </c>
      <c r="B40" s="70">
        <v>0.32344752971244634</v>
      </c>
      <c r="C40" s="70">
        <v>0.19568170980058125</v>
      </c>
      <c r="D40" s="68"/>
      <c r="E40" s="68"/>
    </row>
    <row r="41" spans="1:5" hidden="1" x14ac:dyDescent="0.25">
      <c r="A41" s="68" t="s">
        <v>174</v>
      </c>
      <c r="B41" s="70">
        <v>0.17774587507789538</v>
      </c>
      <c r="C41" s="70">
        <v>0.10310730323868766</v>
      </c>
      <c r="D41" s="68"/>
      <c r="E41" s="68"/>
    </row>
    <row r="42" spans="1:5" hidden="1" x14ac:dyDescent="0.25">
      <c r="A42" s="68" t="s">
        <v>175</v>
      </c>
      <c r="B42" s="74">
        <f>B40-B41</f>
        <v>0.14570165463455095</v>
      </c>
      <c r="C42" s="74">
        <f>C40-C41</f>
        <v>9.2574406561893585E-2</v>
      </c>
      <c r="D42" s="68"/>
      <c r="E42" s="68"/>
    </row>
    <row r="43" spans="1:5" hidden="1" x14ac:dyDescent="0.25">
      <c r="A43" s="68"/>
      <c r="B43" s="68"/>
      <c r="C43" s="68"/>
      <c r="D43" s="68"/>
      <c r="E43" s="68"/>
    </row>
    <row r="44" spans="1:5" hidden="1" x14ac:dyDescent="0.25">
      <c r="A44" s="68" t="s">
        <v>14</v>
      </c>
      <c r="B44" s="75">
        <f>B37</f>
        <v>120480</v>
      </c>
      <c r="C44" s="75">
        <f>C37</f>
        <v>65244</v>
      </c>
      <c r="D44" s="68"/>
      <c r="E44" s="68"/>
    </row>
    <row r="45" spans="1:5" hidden="1" x14ac:dyDescent="0.25">
      <c r="A45" s="68" t="s">
        <v>174</v>
      </c>
      <c r="B45" s="75">
        <f>(B41/B40)*B37</f>
        <v>66208.027770140019</v>
      </c>
      <c r="C45" s="75">
        <f>(C41/C40)*C37</f>
        <v>34377.933938540009</v>
      </c>
      <c r="D45" s="68"/>
      <c r="E45" s="68"/>
    </row>
    <row r="46" spans="1:5" hidden="1" x14ac:dyDescent="0.25">
      <c r="A46" s="68" t="s">
        <v>175</v>
      </c>
      <c r="B46" s="75">
        <f>(B42/B40)*B37</f>
        <v>54271.972229859981</v>
      </c>
      <c r="C46" s="75">
        <f>(C42/C40)*C37</f>
        <v>30866.066061459998</v>
      </c>
      <c r="D46" s="68"/>
      <c r="E46" s="68"/>
    </row>
    <row r="47" spans="1:5" hidden="1" x14ac:dyDescent="0.25">
      <c r="A47" s="68"/>
      <c r="B47" s="68"/>
      <c r="C47" s="68"/>
      <c r="D47" s="68"/>
      <c r="E47" s="68"/>
    </row>
    <row r="48" spans="1:5" hidden="1" x14ac:dyDescent="0.25">
      <c r="A48" s="68"/>
      <c r="B48" s="75">
        <v>66000</v>
      </c>
      <c r="C48" s="75">
        <v>34000</v>
      </c>
      <c r="D48" s="68"/>
      <c r="E48" s="68"/>
    </row>
    <row r="49" spans="1:5" hidden="1" x14ac:dyDescent="0.25">
      <c r="A49" s="68"/>
      <c r="B49" s="75">
        <v>54000</v>
      </c>
      <c r="C49" s="75">
        <v>31000</v>
      </c>
      <c r="D49" s="68"/>
      <c r="E49" s="68"/>
    </row>
    <row r="50" spans="1:5" x14ac:dyDescent="0.25">
      <c r="A50" s="68"/>
      <c r="B50" s="68"/>
      <c r="C50" s="68"/>
      <c r="D50" s="68"/>
      <c r="E50" s="68"/>
    </row>
    <row r="103" spans="6:22" x14ac:dyDescent="0.25">
      <c r="F103" s="68"/>
      <c r="G103" s="68"/>
      <c r="H103" s="68"/>
      <c r="I103" s="68"/>
      <c r="J103" s="68"/>
      <c r="K103" s="68"/>
      <c r="L103" s="68"/>
      <c r="M103" s="68"/>
      <c r="N103" s="68"/>
      <c r="O103" s="68"/>
      <c r="P103" s="68"/>
      <c r="Q103" s="68"/>
    </row>
    <row r="104" spans="6:22" x14ac:dyDescent="0.25">
      <c r="F104" s="68"/>
      <c r="G104" s="68"/>
      <c r="H104" s="68"/>
      <c r="I104" s="68"/>
      <c r="J104" s="68"/>
      <c r="K104" s="68"/>
      <c r="L104" s="68"/>
      <c r="M104" s="68"/>
      <c r="N104" s="68"/>
      <c r="O104" s="68"/>
      <c r="P104" s="68"/>
      <c r="Q104" s="68"/>
    </row>
    <row r="105" spans="6:22" x14ac:dyDescent="0.25">
      <c r="F105" s="68"/>
      <c r="G105" s="68"/>
      <c r="H105" s="68"/>
      <c r="I105" s="68"/>
      <c r="J105" s="68"/>
      <c r="K105" s="68"/>
      <c r="L105" s="68"/>
      <c r="M105" s="68"/>
      <c r="N105" s="68"/>
      <c r="O105" s="68"/>
      <c r="P105" s="68"/>
      <c r="Q105" s="68"/>
      <c r="R105" s="68"/>
    </row>
    <row r="106" spans="6:22" x14ac:dyDescent="0.25">
      <c r="F106" s="68"/>
      <c r="G106" s="68"/>
      <c r="H106" s="68"/>
      <c r="I106" s="68"/>
      <c r="J106" s="68"/>
      <c r="K106" s="68"/>
      <c r="L106" s="68"/>
      <c r="M106" s="68"/>
      <c r="N106" s="68"/>
      <c r="O106" s="68"/>
      <c r="P106" s="68"/>
      <c r="Q106" s="68"/>
      <c r="R106" s="68"/>
    </row>
    <row r="107" spans="6:22" x14ac:dyDescent="0.25">
      <c r="F107" s="68"/>
      <c r="G107" s="68"/>
      <c r="H107" s="68"/>
      <c r="I107" s="68"/>
      <c r="J107" s="68"/>
      <c r="K107" s="68"/>
      <c r="L107" s="68"/>
      <c r="M107" s="68"/>
      <c r="N107" s="68"/>
      <c r="O107" s="68"/>
      <c r="P107" s="68"/>
      <c r="Q107" s="68"/>
      <c r="R107" s="68"/>
      <c r="S107" s="68"/>
      <c r="T107" s="68"/>
      <c r="U107" s="68"/>
      <c r="V107" s="68"/>
    </row>
    <row r="108" spans="6:22" x14ac:dyDescent="0.25">
      <c r="F108" s="68"/>
      <c r="G108" s="68"/>
      <c r="H108" s="68"/>
      <c r="I108" s="68"/>
      <c r="J108" s="68"/>
      <c r="K108" s="68"/>
      <c r="L108" s="68"/>
      <c r="M108" s="68"/>
      <c r="N108" s="68"/>
      <c r="O108" s="68"/>
      <c r="P108" s="68"/>
      <c r="Q108" s="68"/>
      <c r="R108" s="68"/>
      <c r="S108" s="68"/>
      <c r="T108" s="68"/>
      <c r="U108" s="68"/>
      <c r="V108" s="68"/>
    </row>
    <row r="109" spans="6:22" x14ac:dyDescent="0.25">
      <c r="F109" s="68"/>
      <c r="G109" s="68"/>
      <c r="H109" s="68"/>
      <c r="I109" s="68"/>
      <c r="J109" s="68"/>
      <c r="K109" s="68"/>
      <c r="L109" s="68"/>
      <c r="M109" s="68"/>
      <c r="N109" s="68"/>
      <c r="O109" s="68"/>
      <c r="P109" s="68"/>
      <c r="Q109" s="68"/>
      <c r="R109" s="68"/>
      <c r="S109" s="68"/>
      <c r="T109" s="68"/>
      <c r="U109" s="68"/>
      <c r="V109" s="68"/>
    </row>
    <row r="110" spans="6:22" x14ac:dyDescent="0.25">
      <c r="F110" s="68"/>
      <c r="G110" s="68"/>
      <c r="H110" s="68"/>
    </row>
    <row r="111" spans="6:22" x14ac:dyDescent="0.25">
      <c r="F111" s="68"/>
      <c r="G111" s="68"/>
      <c r="H111" s="68"/>
    </row>
    <row r="112" spans="6:22" x14ac:dyDescent="0.25">
      <c r="F112" s="73"/>
      <c r="G112" s="70"/>
      <c r="H112" s="70"/>
    </row>
    <row r="113" spans="6:22" x14ac:dyDescent="0.25">
      <c r="F113" s="73"/>
      <c r="G113" s="70"/>
      <c r="H113" s="70"/>
    </row>
    <row r="114" spans="6:22" x14ac:dyDescent="0.25">
      <c r="F114" s="68"/>
      <c r="G114" s="68"/>
      <c r="H114" s="68"/>
    </row>
    <row r="115" spans="6:22" x14ac:dyDescent="0.25">
      <c r="F115" s="68"/>
      <c r="G115" s="68"/>
      <c r="H115" s="68"/>
    </row>
    <row r="116" spans="6:22" x14ac:dyDescent="0.25">
      <c r="F116" s="68"/>
      <c r="G116" s="68"/>
      <c r="H116" s="68"/>
    </row>
    <row r="117" spans="6:22" x14ac:dyDescent="0.25">
      <c r="F117" s="68"/>
      <c r="G117" s="68"/>
      <c r="H117" s="68"/>
    </row>
    <row r="118" spans="6:22" x14ac:dyDescent="0.25">
      <c r="F118" s="68"/>
      <c r="G118" s="68"/>
      <c r="H118" s="68"/>
      <c r="I118" s="68"/>
      <c r="J118" s="68"/>
      <c r="K118" s="68"/>
      <c r="L118" s="68"/>
      <c r="M118" s="68"/>
      <c r="N118" s="68"/>
      <c r="O118" s="68"/>
      <c r="P118" s="68"/>
      <c r="Q118" s="68"/>
      <c r="R118" s="68"/>
      <c r="S118" s="68"/>
      <c r="T118" s="68"/>
      <c r="U118" s="68"/>
      <c r="V118" s="68"/>
    </row>
    <row r="119" spans="6:22" x14ac:dyDescent="0.25">
      <c r="F119" s="68"/>
      <c r="G119" s="68"/>
      <c r="H119" s="68"/>
      <c r="I119" s="68"/>
      <c r="J119" s="68"/>
      <c r="K119" s="68"/>
      <c r="L119" s="68"/>
      <c r="M119" s="68"/>
      <c r="N119" s="68"/>
      <c r="O119" s="68"/>
      <c r="P119" s="68"/>
      <c r="Q119" s="68"/>
      <c r="R119" s="68"/>
      <c r="S119" s="68"/>
      <c r="T119" s="68"/>
      <c r="U119" s="68"/>
      <c r="V119" s="68"/>
    </row>
    <row r="120" spans="6:22" x14ac:dyDescent="0.25">
      <c r="F120" s="68"/>
      <c r="G120" s="68"/>
      <c r="H120" s="68"/>
      <c r="I120" s="68"/>
      <c r="J120" s="68"/>
      <c r="K120" s="68"/>
      <c r="L120" s="68"/>
      <c r="M120" s="68"/>
      <c r="N120" s="68"/>
      <c r="O120" s="68"/>
      <c r="P120" s="68"/>
      <c r="Q120" s="68"/>
      <c r="R120" s="68"/>
      <c r="S120" s="68"/>
      <c r="T120" s="68"/>
      <c r="U120" s="68"/>
      <c r="V120" s="68"/>
    </row>
    <row r="121" spans="6:22" x14ac:dyDescent="0.25">
      <c r="F121" s="68"/>
      <c r="G121" s="68"/>
      <c r="H121" s="68"/>
      <c r="I121" s="68"/>
      <c r="J121" s="68"/>
      <c r="K121" s="68"/>
      <c r="L121" s="68"/>
      <c r="M121" s="68"/>
      <c r="N121" s="68"/>
      <c r="O121" s="68"/>
      <c r="P121" s="68"/>
      <c r="Q121" s="68"/>
      <c r="R121" s="68"/>
    </row>
    <row r="122" spans="6:22" x14ac:dyDescent="0.25">
      <c r="F122" s="68"/>
      <c r="G122" s="68"/>
      <c r="H122" s="68"/>
      <c r="I122" s="68"/>
      <c r="J122" s="68"/>
      <c r="K122" s="68"/>
      <c r="L122" s="68"/>
      <c r="M122" s="68"/>
      <c r="N122" s="68"/>
      <c r="O122" s="68"/>
      <c r="P122" s="68"/>
      <c r="Q122" s="68"/>
      <c r="R122" s="68"/>
    </row>
    <row r="123" spans="6:22" x14ac:dyDescent="0.25">
      <c r="F123" s="68"/>
      <c r="G123" s="68"/>
      <c r="H123" s="68"/>
      <c r="I123" s="68"/>
      <c r="J123" s="68"/>
      <c r="K123" s="68"/>
      <c r="L123" s="68"/>
      <c r="M123" s="68"/>
      <c r="N123" s="68"/>
      <c r="O123" s="68"/>
      <c r="P123" s="68"/>
      <c r="Q123" s="68"/>
      <c r="R123" s="68"/>
    </row>
    <row r="124" spans="6:22" x14ac:dyDescent="0.25">
      <c r="F124" s="68"/>
      <c r="G124" s="68"/>
      <c r="H124" s="68"/>
      <c r="I124" s="68"/>
      <c r="J124" s="68"/>
      <c r="K124" s="68"/>
      <c r="L124" s="68"/>
      <c r="M124" s="68"/>
      <c r="N124" s="68"/>
      <c r="O124" s="68"/>
      <c r="P124" s="68"/>
      <c r="Q124" s="68"/>
      <c r="R124" s="68"/>
    </row>
    <row r="125" spans="6:22" x14ac:dyDescent="0.25">
      <c r="F125" s="68"/>
      <c r="G125" s="68"/>
      <c r="H125" s="68"/>
      <c r="I125" s="68"/>
      <c r="J125" s="68"/>
      <c r="K125" s="68"/>
      <c r="L125" s="68"/>
      <c r="M125" s="68"/>
      <c r="N125" s="68"/>
      <c r="O125" s="68"/>
      <c r="P125" s="68"/>
      <c r="Q125" s="68"/>
      <c r="R125" s="68"/>
    </row>
    <row r="126" spans="6:22" x14ac:dyDescent="0.25">
      <c r="F126" s="68"/>
      <c r="G126" s="68"/>
      <c r="H126" s="68"/>
      <c r="I126" s="68"/>
      <c r="J126" s="68"/>
      <c r="K126" s="68"/>
      <c r="L126" s="68"/>
      <c r="M126" s="68"/>
      <c r="N126" s="68"/>
      <c r="O126" s="68"/>
      <c r="P126" s="68"/>
      <c r="Q126" s="68"/>
      <c r="R126" s="68"/>
    </row>
    <row r="127" spans="6:22" x14ac:dyDescent="0.25">
      <c r="F127" s="68"/>
      <c r="G127" s="68"/>
      <c r="H127" s="68"/>
      <c r="I127" s="68"/>
      <c r="J127" s="68"/>
      <c r="K127" s="68"/>
      <c r="L127" s="68"/>
      <c r="M127" s="68"/>
      <c r="N127" s="68"/>
      <c r="O127" s="68"/>
      <c r="P127" s="68"/>
      <c r="Q127" s="68"/>
      <c r="R127" s="68"/>
    </row>
    <row r="128" spans="6:22" x14ac:dyDescent="0.25">
      <c r="F128" s="68"/>
      <c r="G128" s="68"/>
      <c r="H128" s="68"/>
      <c r="I128" s="68"/>
      <c r="J128" s="68"/>
      <c r="K128" s="68"/>
      <c r="L128" s="68"/>
      <c r="M128" s="68"/>
      <c r="N128" s="68"/>
      <c r="O128" s="68"/>
      <c r="P128" s="68"/>
      <c r="Q128" s="68"/>
      <c r="R128" s="68"/>
    </row>
  </sheetData>
  <sheetProtection algorithmName="SHA-512" hashValue="THwPo0ig0tLyc1Z6WP5BDKx0cK1YppWJXUvddKWOWCDhVzL66NwYuWqfkvURR7vBKjAUTuBewenJfHryxLMtxg==" saltValue="ufgadFqHL+KFYqQpyalkcg==" spinCount="100000" sheet="1" scenarios="1"/>
  <mergeCells count="1">
    <mergeCell ref="A1:N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A222"/>
  <sheetViews>
    <sheetView showGridLines="0" showRowColHeaders="0" zoomScale="60" zoomScaleNormal="60" zoomScaleSheetLayoutView="70" workbookViewId="0">
      <selection sqref="A1:W2"/>
    </sheetView>
  </sheetViews>
  <sheetFormatPr defaultRowHeight="15.75" x14ac:dyDescent="0.25"/>
  <cols>
    <col min="1" max="1" width="8.25" style="91" customWidth="1"/>
    <col min="2" max="2" width="9" style="91"/>
    <col min="3" max="3" width="9.875" style="91" customWidth="1"/>
    <col min="4" max="4" width="12.25" style="91" customWidth="1"/>
    <col min="5" max="5" width="12.375" style="91" customWidth="1"/>
    <col min="6" max="7" width="9" style="91"/>
    <col min="8" max="8" width="12.875" style="91" customWidth="1"/>
    <col min="9" max="9" width="12.625" style="91" bestFit="1" customWidth="1"/>
    <col min="10" max="15" width="9" style="91"/>
    <col min="16" max="16" width="11.125" style="91" bestFit="1" customWidth="1"/>
    <col min="17" max="17" width="9" style="91"/>
    <col min="18" max="18" width="11.125" style="91" bestFit="1" customWidth="1"/>
    <col min="19" max="16384" width="9" style="91"/>
  </cols>
  <sheetData>
    <row r="1" spans="1:27" ht="15.75" customHeight="1" x14ac:dyDescent="0.25">
      <c r="A1" s="202" t="s">
        <v>272</v>
      </c>
      <c r="B1" s="202"/>
      <c r="C1" s="202"/>
      <c r="D1" s="202"/>
      <c r="E1" s="202"/>
      <c r="F1" s="202"/>
      <c r="G1" s="202"/>
      <c r="H1" s="202"/>
      <c r="I1" s="202"/>
      <c r="J1" s="202"/>
      <c r="K1" s="202"/>
      <c r="L1" s="202"/>
      <c r="M1" s="202"/>
      <c r="N1" s="202"/>
      <c r="O1" s="202"/>
      <c r="P1" s="202"/>
      <c r="Q1" s="202"/>
      <c r="R1" s="202"/>
      <c r="S1" s="202"/>
      <c r="T1" s="202"/>
      <c r="U1" s="202"/>
      <c r="V1" s="202"/>
      <c r="W1" s="202"/>
      <c r="X1" s="197" t="s">
        <v>273</v>
      </c>
      <c r="Y1" s="197"/>
      <c r="Z1" s="197"/>
      <c r="AA1" s="100"/>
    </row>
    <row r="2" spans="1:27" ht="15.75" customHeight="1" x14ac:dyDescent="0.25">
      <c r="A2" s="202"/>
      <c r="B2" s="202"/>
      <c r="C2" s="202"/>
      <c r="D2" s="202"/>
      <c r="E2" s="202"/>
      <c r="F2" s="202"/>
      <c r="G2" s="202"/>
      <c r="H2" s="202"/>
      <c r="I2" s="202"/>
      <c r="J2" s="202"/>
      <c r="K2" s="202"/>
      <c r="L2" s="202"/>
      <c r="M2" s="202"/>
      <c r="N2" s="202"/>
      <c r="O2" s="202"/>
      <c r="P2" s="202"/>
      <c r="Q2" s="202"/>
      <c r="R2" s="202"/>
      <c r="S2" s="202"/>
      <c r="T2" s="202"/>
      <c r="U2" s="202"/>
      <c r="V2" s="202"/>
      <c r="W2" s="202"/>
      <c r="X2" s="197"/>
      <c r="Y2" s="197"/>
      <c r="Z2" s="197"/>
      <c r="AA2" s="100"/>
    </row>
    <row r="3" spans="1:27" ht="15.75" customHeight="1" x14ac:dyDescent="0.25">
      <c r="X3" s="197"/>
      <c r="Y3" s="197"/>
      <c r="Z3" s="197"/>
      <c r="AA3" s="100"/>
    </row>
    <row r="4" spans="1:27" ht="15.75" customHeight="1" x14ac:dyDescent="0.25">
      <c r="X4" s="197"/>
      <c r="Y4" s="197"/>
      <c r="Z4" s="197"/>
      <c r="AA4" s="100"/>
    </row>
    <row r="5" spans="1:27" ht="15.75" customHeight="1" x14ac:dyDescent="0.25">
      <c r="X5" s="197"/>
      <c r="Y5" s="197"/>
      <c r="Z5" s="197"/>
      <c r="AA5" s="100"/>
    </row>
    <row r="6" spans="1:27" ht="15.75" customHeight="1" x14ac:dyDescent="0.25">
      <c r="X6" s="197"/>
      <c r="Y6" s="197"/>
      <c r="Z6" s="197"/>
      <c r="AA6" s="100"/>
    </row>
    <row r="7" spans="1:27" ht="15.75" customHeight="1" x14ac:dyDescent="0.25">
      <c r="X7" s="197"/>
      <c r="Y7" s="197"/>
      <c r="Z7" s="197"/>
      <c r="AA7" s="100"/>
    </row>
    <row r="8" spans="1:27" ht="15.75" customHeight="1" x14ac:dyDescent="0.25">
      <c r="X8" s="197"/>
      <c r="Y8" s="197"/>
      <c r="Z8" s="197"/>
      <c r="AA8" s="100"/>
    </row>
    <row r="9" spans="1:27" ht="15.75" customHeight="1" x14ac:dyDescent="0.25">
      <c r="X9" s="197"/>
      <c r="Y9" s="197"/>
      <c r="Z9" s="197"/>
      <c r="AA9" s="100"/>
    </row>
    <row r="10" spans="1:27" ht="15.75" customHeight="1" x14ac:dyDescent="0.25">
      <c r="X10" s="197"/>
      <c r="Y10" s="197"/>
      <c r="Z10" s="197"/>
      <c r="AA10" s="100"/>
    </row>
    <row r="11" spans="1:27" ht="15.75" customHeight="1" x14ac:dyDescent="0.25">
      <c r="X11" s="197"/>
      <c r="Y11" s="197"/>
      <c r="Z11" s="197"/>
      <c r="AA11" s="100"/>
    </row>
    <row r="12" spans="1:27" ht="15.75" customHeight="1" x14ac:dyDescent="0.25">
      <c r="X12" s="98"/>
      <c r="Y12" s="100"/>
      <c r="Z12" s="100"/>
      <c r="AA12" s="100"/>
    </row>
    <row r="13" spans="1:27" ht="15.75" customHeight="1" x14ac:dyDescent="0.25">
      <c r="X13" s="98"/>
      <c r="Y13" s="100"/>
      <c r="Z13" s="100"/>
      <c r="AA13" s="100"/>
    </row>
    <row r="34" spans="1:14" ht="18.75" x14ac:dyDescent="0.25">
      <c r="A34" s="101" t="s">
        <v>199</v>
      </c>
    </row>
    <row r="35" spans="1:14" x14ac:dyDescent="0.25">
      <c r="A35" s="102" t="s">
        <v>340</v>
      </c>
    </row>
    <row r="38" spans="1:14" ht="15.75" customHeight="1" x14ac:dyDescent="0.25"/>
    <row r="39" spans="1:14" ht="15.75" hidden="1" customHeight="1" x14ac:dyDescent="0.25">
      <c r="B39" s="96">
        <v>2000</v>
      </c>
      <c r="G39" s="96">
        <v>2015</v>
      </c>
    </row>
    <row r="40" spans="1:14" ht="15.75" hidden="1" customHeight="1" x14ac:dyDescent="0.25">
      <c r="B40" s="103" t="s">
        <v>173</v>
      </c>
      <c r="C40" s="103" t="s">
        <v>242</v>
      </c>
      <c r="G40" s="103" t="s">
        <v>173</v>
      </c>
      <c r="H40" s="103" t="s">
        <v>242</v>
      </c>
    </row>
    <row r="41" spans="1:14" ht="15.75" hidden="1" customHeight="1" x14ac:dyDescent="0.25">
      <c r="A41" s="91">
        <v>1</v>
      </c>
      <c r="B41" t="s">
        <v>28</v>
      </c>
      <c r="C41" s="129">
        <v>197867</v>
      </c>
      <c r="D41" s="104">
        <v>200000</v>
      </c>
      <c r="E41" s="94">
        <f t="shared" ref="E41:E62" si="0">C41/$C$62</f>
        <v>0.11422724460697647</v>
      </c>
      <c r="F41" s="91">
        <v>1</v>
      </c>
      <c r="G41" s="91" t="s">
        <v>129</v>
      </c>
      <c r="H41" s="143">
        <v>260707</v>
      </c>
      <c r="I41" s="104">
        <v>260000</v>
      </c>
      <c r="J41" s="94">
        <f>H41/$H$62</f>
        <v>0.14540414890324577</v>
      </c>
      <c r="M41" s="91" t="s">
        <v>15</v>
      </c>
      <c r="N41" s="130">
        <v>25343</v>
      </c>
    </row>
    <row r="42" spans="1:14" ht="15.75" hidden="1" customHeight="1" x14ac:dyDescent="0.25">
      <c r="A42" s="91">
        <v>2</v>
      </c>
      <c r="B42" t="s">
        <v>20</v>
      </c>
      <c r="C42" s="132">
        <v>173519</v>
      </c>
      <c r="D42" s="104">
        <v>170000</v>
      </c>
      <c r="E42" s="94">
        <f t="shared" si="0"/>
        <v>0.10017131334157768</v>
      </c>
      <c r="F42" s="91">
        <v>2</v>
      </c>
      <c r="G42" s="91" t="s">
        <v>28</v>
      </c>
      <c r="H42" s="129">
        <v>235192</v>
      </c>
      <c r="I42" s="104">
        <v>240000</v>
      </c>
      <c r="J42" s="94">
        <f t="shared" ref="J42:J62" si="1">H42/$H$62</f>
        <v>0.1311736646459519</v>
      </c>
      <c r="M42" t="s">
        <v>54</v>
      </c>
      <c r="N42" s="131">
        <v>20425</v>
      </c>
    </row>
    <row r="43" spans="1:14" ht="15.75" hidden="1" customHeight="1" x14ac:dyDescent="0.25">
      <c r="A43" s="91">
        <v>3</v>
      </c>
      <c r="B43" t="s">
        <v>129</v>
      </c>
      <c r="C43" s="143">
        <v>166807</v>
      </c>
      <c r="D43" s="104">
        <v>170000</v>
      </c>
      <c r="E43" s="94">
        <f t="shared" si="0"/>
        <v>9.6296522366821777E-2</v>
      </c>
      <c r="F43" s="91">
        <v>3</v>
      </c>
      <c r="G43" s="91" t="s">
        <v>97</v>
      </c>
      <c r="H43" s="131">
        <v>139003</v>
      </c>
      <c r="I43" s="104"/>
      <c r="J43" s="94">
        <f t="shared" si="1"/>
        <v>7.7526161207784494E-2</v>
      </c>
      <c r="M43" s="91" t="s">
        <v>56</v>
      </c>
      <c r="N43" s="129">
        <v>38726</v>
      </c>
    </row>
    <row r="44" spans="1:14" ht="15.75" hidden="1" customHeight="1" x14ac:dyDescent="0.25">
      <c r="A44" s="91">
        <v>4</v>
      </c>
      <c r="B44" t="s">
        <v>31</v>
      </c>
      <c r="C44" s="138">
        <v>136377</v>
      </c>
      <c r="D44" s="104">
        <v>140000</v>
      </c>
      <c r="E44" s="94">
        <f t="shared" si="0"/>
        <v>7.8729494750340537E-2</v>
      </c>
      <c r="F44" s="91">
        <v>4</v>
      </c>
      <c r="G44" s="91" t="s">
        <v>24</v>
      </c>
      <c r="H44" s="136">
        <v>112593</v>
      </c>
      <c r="I44" s="104">
        <v>110000</v>
      </c>
      <c r="J44" s="94">
        <f t="shared" si="1"/>
        <v>6.2796508484479333E-2</v>
      </c>
      <c r="M44" t="s">
        <v>58</v>
      </c>
      <c r="N44" s="132">
        <v>13304</v>
      </c>
    </row>
    <row r="45" spans="1:14" ht="15.75" hidden="1" customHeight="1" x14ac:dyDescent="0.25">
      <c r="A45" s="91">
        <v>5</v>
      </c>
      <c r="B45" t="s">
        <v>32</v>
      </c>
      <c r="C45" s="134">
        <v>123646</v>
      </c>
      <c r="D45" s="104">
        <v>120000</v>
      </c>
      <c r="E45" s="94">
        <f t="shared" si="0"/>
        <v>7.1379976886869534E-2</v>
      </c>
      <c r="F45" s="91">
        <v>5</v>
      </c>
      <c r="G45" s="91" t="s">
        <v>20</v>
      </c>
      <c r="H45" s="132">
        <v>98140</v>
      </c>
      <c r="I45" s="104">
        <v>98000</v>
      </c>
      <c r="J45" s="94">
        <f t="shared" si="1"/>
        <v>5.4735634921059047E-2</v>
      </c>
      <c r="M45" s="91" t="s">
        <v>59</v>
      </c>
      <c r="N45" s="133">
        <v>17746</v>
      </c>
    </row>
    <row r="46" spans="1:14" ht="15.75" hidden="1" customHeight="1" x14ac:dyDescent="0.25">
      <c r="A46" s="91">
        <v>6</v>
      </c>
      <c r="B46" t="s">
        <v>19</v>
      </c>
      <c r="C46" s="136">
        <v>118972</v>
      </c>
      <c r="D46" s="104"/>
      <c r="E46" s="94">
        <f t="shared" si="0"/>
        <v>6.8681709155044582E-2</v>
      </c>
      <c r="F46" s="91">
        <v>6</v>
      </c>
      <c r="G46" s="91" t="s">
        <v>31</v>
      </c>
      <c r="H46" s="138">
        <v>95637</v>
      </c>
      <c r="I46" s="104">
        <v>96000</v>
      </c>
      <c r="J46" s="94">
        <f t="shared" si="1"/>
        <v>5.3339636406616306E-2</v>
      </c>
      <c r="M46" s="91" t="s">
        <v>274</v>
      </c>
      <c r="N46" s="134">
        <v>28992</v>
      </c>
    </row>
    <row r="47" spans="1:14" ht="15.75" hidden="1" customHeight="1" x14ac:dyDescent="0.25">
      <c r="A47" s="91">
        <v>7</v>
      </c>
      <c r="B47" t="s">
        <v>172</v>
      </c>
      <c r="C47" s="142">
        <v>115630</v>
      </c>
      <c r="D47" s="104">
        <v>120000</v>
      </c>
      <c r="E47" s="94">
        <f t="shared" si="0"/>
        <v>6.6752395770414918E-2</v>
      </c>
      <c r="F47" s="91">
        <v>7</v>
      </c>
      <c r="G47" s="91" t="s">
        <v>32</v>
      </c>
      <c r="H47" s="134">
        <v>91353</v>
      </c>
      <c r="I47" s="104">
        <v>91000</v>
      </c>
      <c r="J47" s="94">
        <f t="shared" si="1"/>
        <v>5.0950320531317574E-2</v>
      </c>
      <c r="M47" s="91" t="s">
        <v>70</v>
      </c>
      <c r="N47" s="135">
        <v>41954</v>
      </c>
    </row>
    <row r="48" spans="1:14" ht="15.75" hidden="1" customHeight="1" x14ac:dyDescent="0.25">
      <c r="A48" s="91">
        <v>8</v>
      </c>
      <c r="B48" t="s">
        <v>23</v>
      </c>
      <c r="C48" s="140">
        <v>92914</v>
      </c>
      <c r="D48" s="104">
        <v>93000</v>
      </c>
      <c r="E48" s="94">
        <f t="shared" si="0"/>
        <v>5.3638606768246409E-2</v>
      </c>
      <c r="F48" s="91">
        <v>8</v>
      </c>
      <c r="G48" s="91" t="s">
        <v>79</v>
      </c>
      <c r="H48" s="135">
        <v>85420</v>
      </c>
      <c r="I48" s="104">
        <v>85000</v>
      </c>
      <c r="J48" s="94">
        <f t="shared" si="1"/>
        <v>4.7641307672272912E-2</v>
      </c>
      <c r="M48" s="91" t="s">
        <v>19</v>
      </c>
      <c r="N48" s="136">
        <v>67033</v>
      </c>
    </row>
    <row r="49" spans="1:14" ht="15.75" hidden="1" customHeight="1" x14ac:dyDescent="0.25">
      <c r="A49" s="91">
        <v>9</v>
      </c>
      <c r="B49" t="s">
        <v>79</v>
      </c>
      <c r="C49" s="135">
        <v>92362</v>
      </c>
      <c r="D49" s="104">
        <v>92000</v>
      </c>
      <c r="E49" s="94">
        <f t="shared" si="0"/>
        <v>5.3319941002742052E-2</v>
      </c>
      <c r="F49" s="91">
        <v>9</v>
      </c>
      <c r="G49" s="91" t="s">
        <v>23</v>
      </c>
      <c r="H49" s="140">
        <v>83727</v>
      </c>
      <c r="I49" s="104">
        <v>84000</v>
      </c>
      <c r="J49" s="94">
        <f t="shared" si="1"/>
        <v>4.6697070562823628E-2</v>
      </c>
      <c r="M49" s="91" t="s">
        <v>87</v>
      </c>
      <c r="N49" s="137">
        <v>18577</v>
      </c>
    </row>
    <row r="50" spans="1:14" ht="15.75" hidden="1" customHeight="1" x14ac:dyDescent="0.25">
      <c r="A50" s="91">
        <v>10</v>
      </c>
      <c r="B50" t="s">
        <v>97</v>
      </c>
      <c r="C50" s="131">
        <v>69795</v>
      </c>
      <c r="D50" s="104"/>
      <c r="E50" s="94">
        <f t="shared" si="0"/>
        <v>4.0292168665537573E-2</v>
      </c>
      <c r="F50" s="91">
        <v>10</v>
      </c>
      <c r="G50" s="91" t="s">
        <v>172</v>
      </c>
      <c r="H50" s="142">
        <v>76693</v>
      </c>
      <c r="I50" s="104">
        <v>77000</v>
      </c>
      <c r="J50" s="94">
        <f t="shared" si="1"/>
        <v>4.2773996831065635E-2</v>
      </c>
      <c r="M50" t="s">
        <v>93</v>
      </c>
      <c r="N50" s="130">
        <v>14545</v>
      </c>
    </row>
    <row r="51" spans="1:14" ht="15.75" hidden="1" customHeight="1" x14ac:dyDescent="0.25">
      <c r="A51" s="91">
        <v>11</v>
      </c>
      <c r="B51" t="s">
        <v>70</v>
      </c>
      <c r="C51" s="135">
        <v>47750</v>
      </c>
      <c r="D51" s="104">
        <v>48000</v>
      </c>
      <c r="E51" s="94">
        <f t="shared" si="0"/>
        <v>2.7565743302233957E-2</v>
      </c>
      <c r="F51" s="91">
        <v>11</v>
      </c>
      <c r="G51" s="91" t="s">
        <v>19</v>
      </c>
      <c r="H51" s="136">
        <v>67033</v>
      </c>
      <c r="I51" s="104"/>
      <c r="J51" s="94">
        <f t="shared" si="1"/>
        <v>3.7386323778921447E-2</v>
      </c>
      <c r="M51" s="91" t="s">
        <v>97</v>
      </c>
      <c r="N51" s="131">
        <v>139003</v>
      </c>
    </row>
    <row r="52" spans="1:14" ht="15.75" hidden="1" customHeight="1" x14ac:dyDescent="0.25">
      <c r="A52" s="91">
        <v>12</v>
      </c>
      <c r="B52" t="s">
        <v>24</v>
      </c>
      <c r="C52" s="136">
        <v>43706</v>
      </c>
      <c r="D52" s="104">
        <v>44000</v>
      </c>
      <c r="E52" s="94">
        <f t="shared" si="0"/>
        <v>2.5231170194082459E-2</v>
      </c>
      <c r="F52" s="91">
        <v>12</v>
      </c>
      <c r="G52" s="91" t="s">
        <v>70</v>
      </c>
      <c r="H52" s="135">
        <v>41954</v>
      </c>
      <c r="I52" s="104">
        <v>42000</v>
      </c>
      <c r="J52" s="94">
        <f t="shared" si="1"/>
        <v>2.3399009858142562E-2</v>
      </c>
      <c r="M52" s="91" t="s">
        <v>98</v>
      </c>
      <c r="N52" s="129">
        <v>17268</v>
      </c>
    </row>
    <row r="53" spans="1:14" ht="15.75" hidden="1" customHeight="1" x14ac:dyDescent="0.25">
      <c r="A53" s="91">
        <v>13</v>
      </c>
      <c r="B53" t="s">
        <v>274</v>
      </c>
      <c r="C53" s="134">
        <v>32934</v>
      </c>
      <c r="D53" s="104">
        <v>33000</v>
      </c>
      <c r="E53" s="94">
        <f t="shared" si="0"/>
        <v>1.9012569422319856E-2</v>
      </c>
      <c r="F53" s="91">
        <v>13</v>
      </c>
      <c r="G53" s="91" t="s">
        <v>56</v>
      </c>
      <c r="H53" s="129">
        <v>38726</v>
      </c>
      <c r="I53" s="104">
        <v>39000</v>
      </c>
      <c r="J53" s="94">
        <f t="shared" si="1"/>
        <v>2.1598656999724197E-2</v>
      </c>
      <c r="M53" s="91" t="s">
        <v>20</v>
      </c>
      <c r="N53" s="132">
        <v>98140</v>
      </c>
    </row>
    <row r="54" spans="1:14" ht="15.75" hidden="1" customHeight="1" x14ac:dyDescent="0.25">
      <c r="A54" s="91">
        <v>14</v>
      </c>
      <c r="B54" t="s">
        <v>56</v>
      </c>
      <c r="C54" s="129">
        <v>31489</v>
      </c>
      <c r="D54" s="104">
        <v>31000</v>
      </c>
      <c r="E54" s="94">
        <f t="shared" si="0"/>
        <v>1.8178380960084714E-2</v>
      </c>
      <c r="F54" s="91">
        <v>14</v>
      </c>
      <c r="G54" s="91" t="s">
        <v>274</v>
      </c>
      <c r="H54" s="134">
        <v>28992</v>
      </c>
      <c r="I54" s="104">
        <v>29000</v>
      </c>
      <c r="J54" s="94">
        <f t="shared" si="1"/>
        <v>1.6169711917988015E-2</v>
      </c>
      <c r="M54" s="91" t="s">
        <v>21</v>
      </c>
      <c r="N54" s="139">
        <v>13262</v>
      </c>
    </row>
    <row r="55" spans="1:14" ht="15.75" hidden="1" customHeight="1" x14ac:dyDescent="0.25">
      <c r="A55" s="91">
        <v>15</v>
      </c>
      <c r="B55" t="s">
        <v>26</v>
      </c>
      <c r="C55" s="131">
        <v>24638</v>
      </c>
      <c r="D55" s="104">
        <v>25000</v>
      </c>
      <c r="E55" s="94">
        <f t="shared" si="0"/>
        <v>1.4223346250899273E-2</v>
      </c>
      <c r="F55" s="91">
        <v>15</v>
      </c>
      <c r="G55" s="91" t="s">
        <v>15</v>
      </c>
      <c r="H55" s="130">
        <v>25343</v>
      </c>
      <c r="I55" s="104">
        <v>25000</v>
      </c>
      <c r="J55" s="94">
        <f t="shared" si="1"/>
        <v>1.4134554674998976E-2</v>
      </c>
      <c r="M55" s="91" t="s">
        <v>23</v>
      </c>
      <c r="N55" s="140">
        <v>83727</v>
      </c>
    </row>
    <row r="56" spans="1:14" ht="15.75" hidden="1" customHeight="1" x14ac:dyDescent="0.25">
      <c r="A56" s="91">
        <v>16</v>
      </c>
      <c r="B56" t="s">
        <v>87</v>
      </c>
      <c r="C56" s="137">
        <v>20477</v>
      </c>
      <c r="D56" s="104">
        <v>20000</v>
      </c>
      <c r="E56" s="94">
        <f t="shared" si="0"/>
        <v>1.1821229855494131E-2</v>
      </c>
      <c r="F56" s="91">
        <v>16</v>
      </c>
      <c r="G56" s="91" t="s">
        <v>87</v>
      </c>
      <c r="H56" s="137">
        <v>18577</v>
      </c>
      <c r="I56" s="104">
        <v>19000</v>
      </c>
      <c r="J56" s="94">
        <f t="shared" si="1"/>
        <v>1.036095261797956E-2</v>
      </c>
      <c r="M56" t="s">
        <v>115</v>
      </c>
      <c r="N56" s="135">
        <v>12749</v>
      </c>
    </row>
    <row r="57" spans="1:14" ht="15.75" hidden="1" customHeight="1" x14ac:dyDescent="0.25">
      <c r="A57" s="91">
        <v>17</v>
      </c>
      <c r="B57" t="s">
        <v>54</v>
      </c>
      <c r="C57" s="131">
        <v>20425</v>
      </c>
      <c r="D57" s="104">
        <v>20000</v>
      </c>
      <c r="E57" s="94">
        <f t="shared" si="0"/>
        <v>1.1791210616714735E-2</v>
      </c>
      <c r="F57" s="91">
        <v>17</v>
      </c>
      <c r="G57" s="91" t="s">
        <v>59</v>
      </c>
      <c r="H57" s="133">
        <v>17746</v>
      </c>
      <c r="I57" s="104">
        <v>18000</v>
      </c>
      <c r="J57" s="94">
        <f t="shared" si="1"/>
        <v>9.8974788802640504E-3</v>
      </c>
      <c r="M57" s="91" t="s">
        <v>24</v>
      </c>
      <c r="N57" s="136">
        <v>112593</v>
      </c>
    </row>
    <row r="58" spans="1:14" ht="15.75" hidden="1" customHeight="1" x14ac:dyDescent="0.25">
      <c r="A58" s="91">
        <v>18</v>
      </c>
      <c r="B58" t="s">
        <v>93</v>
      </c>
      <c r="C58" s="130">
        <v>14545</v>
      </c>
      <c r="D58" s="104">
        <v>15000</v>
      </c>
      <c r="E58" s="94">
        <f t="shared" si="0"/>
        <v>8.396727462429171E-3</v>
      </c>
      <c r="F58" s="91">
        <v>18</v>
      </c>
      <c r="G58" s="91" t="s">
        <v>98</v>
      </c>
      <c r="H58" s="129">
        <v>17268</v>
      </c>
      <c r="I58" s="104">
        <v>17000</v>
      </c>
      <c r="J58" s="94">
        <f t="shared" si="1"/>
        <v>9.6308838783049477E-3</v>
      </c>
      <c r="M58" t="s">
        <v>129</v>
      </c>
      <c r="N58" s="143">
        <v>166807</v>
      </c>
    </row>
    <row r="59" spans="1:14" ht="15.75" hidden="1" customHeight="1" x14ac:dyDescent="0.25">
      <c r="A59" s="91">
        <v>19</v>
      </c>
      <c r="B59" t="s">
        <v>58</v>
      </c>
      <c r="C59" s="132">
        <v>13304</v>
      </c>
      <c r="D59" s="104">
        <v>13000</v>
      </c>
      <c r="E59" s="94">
        <f t="shared" si="0"/>
        <v>7.6803067830978136E-3</v>
      </c>
      <c r="F59" s="91">
        <v>19</v>
      </c>
      <c r="G59" s="91" t="s">
        <v>29</v>
      </c>
      <c r="H59" s="132">
        <v>14051</v>
      </c>
      <c r="I59" s="104">
        <v>14000</v>
      </c>
      <c r="J59" s="94">
        <f t="shared" si="1"/>
        <v>7.8366660513124169E-3</v>
      </c>
      <c r="M59" s="141" t="s">
        <v>241</v>
      </c>
      <c r="N59" s="144">
        <f>SUM(N81:N201)</f>
        <v>0</v>
      </c>
    </row>
    <row r="60" spans="1:14" ht="15.75" hidden="1" customHeight="1" x14ac:dyDescent="0.25">
      <c r="A60" s="91">
        <v>20</v>
      </c>
      <c r="B60" t="s">
        <v>115</v>
      </c>
      <c r="C60" s="135">
        <v>12749</v>
      </c>
      <c r="D60" s="104">
        <v>13000</v>
      </c>
      <c r="E60" s="94">
        <f t="shared" si="0"/>
        <v>7.3599091384331039E-3</v>
      </c>
      <c r="F60" s="91">
        <v>20</v>
      </c>
      <c r="G60" s="91" t="s">
        <v>21</v>
      </c>
      <c r="H60" s="139">
        <v>13262</v>
      </c>
      <c r="I60" s="104">
        <v>13000</v>
      </c>
      <c r="J60" s="94">
        <f t="shared" si="1"/>
        <v>7.3966169790410131E-3</v>
      </c>
      <c r="M60" t="s">
        <v>26</v>
      </c>
      <c r="N60" s="131">
        <v>24638</v>
      </c>
    </row>
    <row r="61" spans="1:14" ht="15.75" hidden="1" customHeight="1" x14ac:dyDescent="0.25">
      <c r="B61" s="91" t="s">
        <v>241</v>
      </c>
      <c r="C61" s="144">
        <f>SUM(C64:C203)</f>
        <v>182316.4718</v>
      </c>
      <c r="D61" s="104">
        <f t="shared" ref="D61:D62" si="2">(IF(ISNUMBER(C61),(IF(C61&lt;100,"&lt;100",IF(C61&lt;200,"&lt;200",IF(C61&lt;500,"&lt;500",IF(C61&lt;1000,"&lt;1,000",IF(C61&lt;10000,(ROUND(C61,-2)),IF(C61&lt;100000,(ROUND(C61,-3)),IF(C61&lt;1000000,(ROUND(C61,-4)),IF(C61&gt;=1000000,(ROUND(C61,-5))))))))))),"-"))</f>
        <v>180000</v>
      </c>
      <c r="E61" s="94">
        <f t="shared" si="0"/>
        <v>0.1052500326996393</v>
      </c>
      <c r="G61" s="141" t="s">
        <v>241</v>
      </c>
      <c r="H61" s="144">
        <f>SUM(H64:H203)</f>
        <v>231564.85070000001</v>
      </c>
      <c r="I61" s="104">
        <f t="shared" ref="I61:I62" si="3">(IF(ISNUMBER(H61),(IF(H61&lt;100,"&lt;100",IF(H61&lt;200,"&lt;200",IF(H61&lt;500,"&lt;500",IF(H61&lt;1000,"&lt;1,000",IF(H61&lt;10000,(ROUND(H61,-2)),IF(H61&lt;100000,(ROUND(H61,-3)),IF(H61&lt;1000000,(ROUND(H61,-4)),IF(H61&gt;=1000000,(ROUND(H61,-5))))))))))),"-"))</f>
        <v>230000</v>
      </c>
      <c r="J61" s="94">
        <f t="shared" si="1"/>
        <v>0.12915069419670619</v>
      </c>
      <c r="M61" s="91" t="s">
        <v>28</v>
      </c>
      <c r="N61" s="129">
        <v>235192</v>
      </c>
    </row>
    <row r="62" spans="1:14" ht="15.75" hidden="1" customHeight="1" x14ac:dyDescent="0.25">
      <c r="B62" s="91" t="s">
        <v>11</v>
      </c>
      <c r="C62" s="32">
        <v>1732222.4717999999</v>
      </c>
      <c r="D62" s="104">
        <f t="shared" si="2"/>
        <v>1700000</v>
      </c>
      <c r="E62" s="94">
        <f t="shared" si="0"/>
        <v>1</v>
      </c>
      <c r="G62" s="91" t="s">
        <v>11</v>
      </c>
      <c r="H62" s="91">
        <v>1792981.8507000001</v>
      </c>
      <c r="I62" s="104">
        <f t="shared" si="3"/>
        <v>1800000</v>
      </c>
      <c r="J62" s="94">
        <f t="shared" si="1"/>
        <v>1</v>
      </c>
      <c r="M62" s="91" t="s">
        <v>29</v>
      </c>
      <c r="N62" s="132">
        <v>14051</v>
      </c>
    </row>
    <row r="63" spans="1:14" ht="15.75" hidden="1" customHeight="1" x14ac:dyDescent="0.25">
      <c r="M63" s="91" t="s">
        <v>31</v>
      </c>
      <c r="N63" s="138">
        <v>95637</v>
      </c>
    </row>
    <row r="64" spans="1:14" ht="15.75" hidden="1" customHeight="1" x14ac:dyDescent="0.25">
      <c r="B64" s="91" t="s">
        <v>157</v>
      </c>
      <c r="C64" s="91">
        <v>12504</v>
      </c>
      <c r="G64" s="91" t="s">
        <v>115</v>
      </c>
      <c r="H64" s="91">
        <v>11787</v>
      </c>
      <c r="M64" s="91" t="s">
        <v>32</v>
      </c>
      <c r="N64" s="134">
        <v>91353</v>
      </c>
    </row>
    <row r="65" spans="2:14" ht="15.75" hidden="1" customHeight="1" x14ac:dyDescent="0.25">
      <c r="B65" s="91" t="s">
        <v>59</v>
      </c>
      <c r="C65" s="91">
        <v>11812</v>
      </c>
      <c r="G65" s="91" t="s">
        <v>26</v>
      </c>
      <c r="H65" s="91">
        <v>11233</v>
      </c>
      <c r="M65" s="91" t="s">
        <v>79</v>
      </c>
      <c r="N65" s="135">
        <v>85420</v>
      </c>
    </row>
    <row r="66" spans="2:14" ht="15.75" hidden="1" customHeight="1" x14ac:dyDescent="0.25">
      <c r="B66" s="91" t="s">
        <v>16</v>
      </c>
      <c r="C66" s="91">
        <v>11808</v>
      </c>
      <c r="G66" s="91" t="s">
        <v>25</v>
      </c>
      <c r="H66" s="91">
        <v>10470</v>
      </c>
      <c r="M66" s="91" t="s">
        <v>172</v>
      </c>
      <c r="N66" s="142">
        <v>76693</v>
      </c>
    </row>
    <row r="67" spans="2:14" ht="15.75" hidden="1" customHeight="1" x14ac:dyDescent="0.25">
      <c r="B67" s="91" t="s">
        <v>17</v>
      </c>
      <c r="C67" s="91">
        <v>10220</v>
      </c>
      <c r="G67" s="91" t="s">
        <v>30</v>
      </c>
      <c r="H67" s="91">
        <v>10303</v>
      </c>
    </row>
    <row r="68" spans="2:14" ht="15.75" hidden="1" customHeight="1" x14ac:dyDescent="0.25">
      <c r="B68" s="91" t="s">
        <v>15</v>
      </c>
      <c r="C68" s="91">
        <v>9980</v>
      </c>
      <c r="G68" s="91" t="s">
        <v>93</v>
      </c>
      <c r="H68" s="91">
        <v>9505</v>
      </c>
    </row>
    <row r="69" spans="2:14" ht="15.75" hidden="1" customHeight="1" x14ac:dyDescent="0.25">
      <c r="B69" s="91" t="s">
        <v>51</v>
      </c>
      <c r="C69" s="91">
        <v>9831</v>
      </c>
      <c r="G69" s="91" t="s">
        <v>123</v>
      </c>
      <c r="H69" s="91">
        <v>9483</v>
      </c>
    </row>
    <row r="70" spans="2:14" ht="15.75" hidden="1" customHeight="1" x14ac:dyDescent="0.25">
      <c r="B70" s="91" t="s">
        <v>160</v>
      </c>
      <c r="C70" s="91">
        <v>9104</v>
      </c>
      <c r="G70" s="91" t="s">
        <v>58</v>
      </c>
      <c r="H70" s="91">
        <v>9440</v>
      </c>
    </row>
    <row r="71" spans="2:14" ht="15.75" hidden="1" customHeight="1" x14ac:dyDescent="0.25">
      <c r="B71" s="91" t="s">
        <v>21</v>
      </c>
      <c r="C71" s="91">
        <v>8562</v>
      </c>
      <c r="G71" s="91" t="s">
        <v>17</v>
      </c>
      <c r="H71" s="91">
        <v>9116</v>
      </c>
    </row>
    <row r="72" spans="2:14" ht="15.75" hidden="1" customHeight="1" x14ac:dyDescent="0.25">
      <c r="B72" s="91" t="s">
        <v>25</v>
      </c>
      <c r="C72" s="91">
        <v>7199</v>
      </c>
      <c r="G72" s="91" t="s">
        <v>160</v>
      </c>
      <c r="H72" s="91">
        <v>9044</v>
      </c>
    </row>
    <row r="73" spans="2:14" ht="15.75" hidden="1" customHeight="1" x14ac:dyDescent="0.25">
      <c r="B73" s="91" t="s">
        <v>30</v>
      </c>
      <c r="C73" s="91">
        <v>6944</v>
      </c>
      <c r="G73" s="91" t="s">
        <v>16</v>
      </c>
      <c r="H73" s="91">
        <v>8538</v>
      </c>
    </row>
    <row r="74" spans="2:14" ht="15.75" hidden="1" customHeight="1" x14ac:dyDescent="0.25">
      <c r="B74" s="91" t="s">
        <v>90</v>
      </c>
      <c r="C74" s="91">
        <v>6580</v>
      </c>
      <c r="G74" s="91" t="s">
        <v>54</v>
      </c>
      <c r="H74" s="91">
        <v>7693</v>
      </c>
    </row>
    <row r="75" spans="2:14" ht="15.75" hidden="1" customHeight="1" x14ac:dyDescent="0.25">
      <c r="B75" s="91" t="s">
        <v>63</v>
      </c>
      <c r="C75" s="91">
        <v>6444</v>
      </c>
      <c r="G75" s="91" t="s">
        <v>51</v>
      </c>
      <c r="H75" s="91">
        <v>7488</v>
      </c>
    </row>
    <row r="76" spans="2:14" ht="15.75" hidden="1" customHeight="1" x14ac:dyDescent="0.25">
      <c r="B76" s="91" t="s">
        <v>29</v>
      </c>
      <c r="C76" s="91">
        <v>4916</v>
      </c>
      <c r="G76" s="91" t="s">
        <v>90</v>
      </c>
      <c r="H76" s="91">
        <v>7017</v>
      </c>
    </row>
    <row r="77" spans="2:14" ht="15.75" hidden="1" customHeight="1" x14ac:dyDescent="0.25">
      <c r="B77" s="91" t="s">
        <v>128</v>
      </c>
      <c r="C77" s="91">
        <v>4634</v>
      </c>
      <c r="G77" s="91" t="s">
        <v>128</v>
      </c>
      <c r="H77" s="91">
        <v>5917</v>
      </c>
    </row>
    <row r="78" spans="2:14" ht="15.75" hidden="1" customHeight="1" x14ac:dyDescent="0.25">
      <c r="B78" s="91" t="s">
        <v>55</v>
      </c>
      <c r="C78" s="91">
        <v>4301</v>
      </c>
      <c r="G78" s="91" t="s">
        <v>63</v>
      </c>
      <c r="H78" s="91">
        <v>5757</v>
      </c>
    </row>
    <row r="79" spans="2:14" ht="15.75" hidden="1" customHeight="1" x14ac:dyDescent="0.25">
      <c r="B79" s="91" t="s">
        <v>94</v>
      </c>
      <c r="C79" s="91">
        <v>3787</v>
      </c>
      <c r="G79" s="91" t="s">
        <v>170</v>
      </c>
      <c r="H79" s="91">
        <v>4893</v>
      </c>
    </row>
    <row r="80" spans="2:14" ht="15.75" hidden="1" customHeight="1" x14ac:dyDescent="0.25">
      <c r="B80" s="91" t="s">
        <v>123</v>
      </c>
      <c r="C80" s="91">
        <v>3588</v>
      </c>
      <c r="G80" s="91" t="s">
        <v>61</v>
      </c>
      <c r="H80" s="91">
        <v>4869</v>
      </c>
    </row>
    <row r="81" spans="2:8" ht="15.75" hidden="1" customHeight="1" x14ac:dyDescent="0.25">
      <c r="B81" s="91" t="s">
        <v>73</v>
      </c>
      <c r="C81" s="91">
        <v>3378</v>
      </c>
      <c r="G81" s="91" t="s">
        <v>144</v>
      </c>
      <c r="H81" s="91">
        <v>4773</v>
      </c>
    </row>
    <row r="82" spans="2:8" ht="15.75" hidden="1" customHeight="1" x14ac:dyDescent="0.25">
      <c r="B82" s="91" t="s">
        <v>47</v>
      </c>
      <c r="C82" s="91">
        <v>3282</v>
      </c>
      <c r="G82" s="91" t="s">
        <v>47</v>
      </c>
      <c r="H82" s="91">
        <v>4757</v>
      </c>
    </row>
    <row r="83" spans="2:8" ht="15.75" hidden="1" customHeight="1" x14ac:dyDescent="0.25">
      <c r="B83" s="91" t="s">
        <v>110</v>
      </c>
      <c r="C83" s="91">
        <v>3196</v>
      </c>
      <c r="G83" s="91" t="s">
        <v>146</v>
      </c>
      <c r="H83" s="91">
        <v>4395</v>
      </c>
    </row>
    <row r="84" spans="2:8" ht="15.75" hidden="1" customHeight="1" x14ac:dyDescent="0.25">
      <c r="B84" s="91" t="s">
        <v>166</v>
      </c>
      <c r="C84" s="91">
        <v>2542</v>
      </c>
      <c r="G84" s="91" t="s">
        <v>157</v>
      </c>
      <c r="H84" s="91">
        <v>4081</v>
      </c>
    </row>
    <row r="85" spans="2:8" ht="15.75" hidden="1" customHeight="1" x14ac:dyDescent="0.25">
      <c r="B85" s="91" t="s">
        <v>22</v>
      </c>
      <c r="C85" s="91">
        <v>2523</v>
      </c>
      <c r="G85" s="91" t="s">
        <v>55</v>
      </c>
      <c r="H85" s="91">
        <v>4000</v>
      </c>
    </row>
    <row r="86" spans="2:8" ht="15.75" hidden="1" customHeight="1" x14ac:dyDescent="0.25">
      <c r="B86" s="91" t="s">
        <v>136</v>
      </c>
      <c r="C86" s="91">
        <v>2363</v>
      </c>
      <c r="G86" s="91" t="s">
        <v>91</v>
      </c>
      <c r="H86" s="91">
        <v>3907</v>
      </c>
    </row>
    <row r="87" spans="2:8" ht="15.75" hidden="1" customHeight="1" x14ac:dyDescent="0.25">
      <c r="B87" s="91" t="s">
        <v>144</v>
      </c>
      <c r="C87" s="91">
        <v>2336</v>
      </c>
      <c r="G87" s="91" t="s">
        <v>110</v>
      </c>
      <c r="H87" s="91">
        <v>3860</v>
      </c>
    </row>
    <row r="88" spans="2:8" ht="15.75" hidden="1" customHeight="1" x14ac:dyDescent="0.25">
      <c r="B88" s="91" t="s">
        <v>61</v>
      </c>
      <c r="C88" s="91">
        <v>1996</v>
      </c>
      <c r="G88" s="91" t="s">
        <v>22</v>
      </c>
      <c r="H88" s="91">
        <v>3807</v>
      </c>
    </row>
    <row r="89" spans="2:8" ht="15.75" hidden="1" customHeight="1" x14ac:dyDescent="0.25">
      <c r="B89" s="91" t="s">
        <v>119</v>
      </c>
      <c r="C89" s="91">
        <v>1836</v>
      </c>
      <c r="G89" s="91" t="s">
        <v>152</v>
      </c>
      <c r="H89" s="91">
        <v>3502</v>
      </c>
    </row>
    <row r="90" spans="2:8" ht="15.75" hidden="1" customHeight="1" x14ac:dyDescent="0.25">
      <c r="B90" s="91" t="s">
        <v>83</v>
      </c>
      <c r="C90" s="91">
        <v>1761</v>
      </c>
      <c r="G90" s="91" t="s">
        <v>134</v>
      </c>
      <c r="H90" s="91">
        <v>3256</v>
      </c>
    </row>
    <row r="91" spans="2:8" ht="15.75" hidden="1" customHeight="1" x14ac:dyDescent="0.25">
      <c r="B91" s="91" t="s">
        <v>62</v>
      </c>
      <c r="C91" s="91">
        <v>1614</v>
      </c>
      <c r="G91" s="91" t="s">
        <v>164</v>
      </c>
      <c r="H91" s="91">
        <v>3212</v>
      </c>
    </row>
    <row r="92" spans="2:8" ht="15.75" hidden="1" customHeight="1" x14ac:dyDescent="0.25">
      <c r="B92" s="91" t="s">
        <v>134</v>
      </c>
      <c r="C92" s="91">
        <v>1582</v>
      </c>
      <c r="G92" s="91" t="s">
        <v>27</v>
      </c>
      <c r="H92" s="91">
        <v>3102</v>
      </c>
    </row>
    <row r="93" spans="2:8" ht="15.75" hidden="1" customHeight="1" x14ac:dyDescent="0.25">
      <c r="B93" s="91" t="s">
        <v>27</v>
      </c>
      <c r="C93" s="91">
        <v>1531</v>
      </c>
      <c r="G93" s="91" t="s">
        <v>83</v>
      </c>
      <c r="H93" s="91">
        <v>2642</v>
      </c>
    </row>
    <row r="94" spans="2:8" ht="15.75" hidden="1" customHeight="1" x14ac:dyDescent="0.25">
      <c r="B94" s="91" t="s">
        <v>18</v>
      </c>
      <c r="C94" s="91">
        <v>1517</v>
      </c>
      <c r="G94" s="91" t="s">
        <v>132</v>
      </c>
      <c r="H94" s="91">
        <v>2527</v>
      </c>
    </row>
    <row r="95" spans="2:8" ht="15.75" hidden="1" customHeight="1" x14ac:dyDescent="0.25">
      <c r="B95" s="91" t="s">
        <v>91</v>
      </c>
      <c r="C95" s="91">
        <v>1238</v>
      </c>
      <c r="G95" s="91" t="s">
        <v>77</v>
      </c>
      <c r="H95" s="91">
        <v>2364</v>
      </c>
    </row>
    <row r="96" spans="2:8" ht="15.75" hidden="1" customHeight="1" x14ac:dyDescent="0.25">
      <c r="B96" s="91" t="s">
        <v>146</v>
      </c>
      <c r="C96" s="91">
        <v>1001</v>
      </c>
      <c r="G96" s="91" t="s">
        <v>169</v>
      </c>
      <c r="H96" s="91">
        <v>2087</v>
      </c>
    </row>
    <row r="97" spans="2:8" ht="15.75" hidden="1" customHeight="1" x14ac:dyDescent="0.25">
      <c r="B97" s="91" t="s">
        <v>36</v>
      </c>
      <c r="C97" s="91">
        <v>952</v>
      </c>
      <c r="G97" s="91" t="s">
        <v>73</v>
      </c>
      <c r="H97" s="91">
        <v>2072</v>
      </c>
    </row>
    <row r="98" spans="2:8" ht="15.75" hidden="1" customHeight="1" x14ac:dyDescent="0.25">
      <c r="B98" s="91" t="s">
        <v>164</v>
      </c>
      <c r="C98" s="91">
        <v>931</v>
      </c>
      <c r="G98" s="91" t="s">
        <v>89</v>
      </c>
      <c r="H98" s="91">
        <v>1955</v>
      </c>
    </row>
    <row r="99" spans="2:8" ht="15.75" hidden="1" customHeight="1" x14ac:dyDescent="0.25">
      <c r="B99" s="91" t="s">
        <v>152</v>
      </c>
      <c r="C99" s="91">
        <v>890</v>
      </c>
      <c r="G99" s="91" t="s">
        <v>166</v>
      </c>
      <c r="H99" s="91">
        <v>1930</v>
      </c>
    </row>
    <row r="100" spans="2:8" ht="15.75" hidden="1" customHeight="1" x14ac:dyDescent="0.25">
      <c r="B100" s="91" t="s">
        <v>169</v>
      </c>
      <c r="C100" s="91">
        <v>756</v>
      </c>
      <c r="G100" s="91" t="s">
        <v>99</v>
      </c>
      <c r="H100" s="91">
        <v>1913</v>
      </c>
    </row>
    <row r="101" spans="2:8" ht="15.75" hidden="1" customHeight="1" x14ac:dyDescent="0.25">
      <c r="B101" s="91" t="s">
        <v>117</v>
      </c>
      <c r="C101" s="91">
        <v>722</v>
      </c>
      <c r="G101" s="91" t="s">
        <v>119</v>
      </c>
      <c r="H101" s="91">
        <v>1840</v>
      </c>
    </row>
    <row r="102" spans="2:8" ht="15.75" hidden="1" customHeight="1" x14ac:dyDescent="0.25">
      <c r="B102" s="91" t="s">
        <v>170</v>
      </c>
      <c r="C102" s="91">
        <v>716</v>
      </c>
      <c r="G102" s="91" t="s">
        <v>84</v>
      </c>
      <c r="H102" s="91">
        <v>1836</v>
      </c>
    </row>
    <row r="103" spans="2:8" ht="15.75" hidden="1" customHeight="1" x14ac:dyDescent="0.25">
      <c r="B103" s="91" t="s">
        <v>99</v>
      </c>
      <c r="C103" s="91">
        <v>713</v>
      </c>
      <c r="G103" s="91" t="s">
        <v>124</v>
      </c>
      <c r="H103" s="91">
        <v>1589</v>
      </c>
    </row>
    <row r="104" spans="2:8" ht="15.75" hidden="1" customHeight="1" x14ac:dyDescent="0.25">
      <c r="B104" s="91" t="s">
        <v>72</v>
      </c>
      <c r="C104" s="91">
        <v>707</v>
      </c>
      <c r="G104" s="91" t="s">
        <v>62</v>
      </c>
      <c r="H104" s="91">
        <v>1435</v>
      </c>
    </row>
    <row r="105" spans="2:8" ht="15.75" hidden="1" customHeight="1" x14ac:dyDescent="0.25">
      <c r="B105" s="91" t="s">
        <v>84</v>
      </c>
      <c r="C105" s="91">
        <v>641</v>
      </c>
      <c r="G105" s="91" t="s">
        <v>102</v>
      </c>
      <c r="H105" s="91">
        <v>1368</v>
      </c>
    </row>
    <row r="106" spans="2:8" ht="15.75" hidden="1" customHeight="1" x14ac:dyDescent="0.25">
      <c r="B106" s="91" t="s">
        <v>74</v>
      </c>
      <c r="C106" s="91">
        <v>638</v>
      </c>
      <c r="G106" s="91" t="s">
        <v>18</v>
      </c>
      <c r="H106" s="91">
        <v>1352</v>
      </c>
    </row>
    <row r="107" spans="2:8" ht="15.75" hidden="1" customHeight="1" x14ac:dyDescent="0.25">
      <c r="B107" s="91" t="s">
        <v>103</v>
      </c>
      <c r="C107" s="91">
        <v>626</v>
      </c>
      <c r="G107" s="91" t="s">
        <v>117</v>
      </c>
      <c r="H107" s="91">
        <v>1254</v>
      </c>
    </row>
    <row r="108" spans="2:8" ht="15.75" hidden="1" customHeight="1" x14ac:dyDescent="0.25">
      <c r="B108" s="91" t="s">
        <v>77</v>
      </c>
      <c r="C108" s="91">
        <v>563</v>
      </c>
      <c r="G108" s="91" t="s">
        <v>136</v>
      </c>
      <c r="H108" s="91">
        <v>1060</v>
      </c>
    </row>
    <row r="109" spans="2:8" ht="15.75" hidden="1" customHeight="1" x14ac:dyDescent="0.25">
      <c r="B109" s="91" t="s">
        <v>127</v>
      </c>
      <c r="C109" s="91">
        <v>560</v>
      </c>
      <c r="G109" s="91" t="s">
        <v>72</v>
      </c>
      <c r="H109" s="91">
        <v>889</v>
      </c>
    </row>
    <row r="110" spans="2:8" ht="15.75" hidden="1" customHeight="1" x14ac:dyDescent="0.25">
      <c r="B110" s="91" t="s">
        <v>124</v>
      </c>
      <c r="C110" s="91">
        <v>533</v>
      </c>
      <c r="G110" s="91" t="s">
        <v>36</v>
      </c>
      <c r="H110" s="91">
        <v>886</v>
      </c>
    </row>
    <row r="111" spans="2:8" ht="15.75" hidden="1" customHeight="1" x14ac:dyDescent="0.25">
      <c r="B111" s="91" t="s">
        <v>49</v>
      </c>
      <c r="C111" s="91">
        <v>498</v>
      </c>
      <c r="G111" s="91" t="s">
        <v>143</v>
      </c>
      <c r="H111" s="91">
        <v>804</v>
      </c>
    </row>
    <row r="112" spans="2:8" ht="15.75" hidden="1" customHeight="1" x14ac:dyDescent="0.25">
      <c r="B112" s="91" t="s">
        <v>143</v>
      </c>
      <c r="C112" s="91">
        <v>484</v>
      </c>
      <c r="G112" s="91" t="s">
        <v>94</v>
      </c>
      <c r="H112" s="91">
        <v>771</v>
      </c>
    </row>
    <row r="113" spans="2:8" ht="15.75" hidden="1" customHeight="1" x14ac:dyDescent="0.25">
      <c r="B113" s="91" t="s">
        <v>150</v>
      </c>
      <c r="C113" s="91">
        <v>410</v>
      </c>
      <c r="G113" s="91" t="s">
        <v>168</v>
      </c>
      <c r="H113" s="91">
        <v>646</v>
      </c>
    </row>
    <row r="114" spans="2:8" ht="15.75" hidden="1" customHeight="1" x14ac:dyDescent="0.25">
      <c r="B114" s="91" t="s">
        <v>98</v>
      </c>
      <c r="C114" s="91">
        <v>375</v>
      </c>
      <c r="G114" s="91" t="s">
        <v>113</v>
      </c>
      <c r="H114" s="91">
        <v>499</v>
      </c>
    </row>
    <row r="115" spans="2:8" ht="15.75" hidden="1" customHeight="1" x14ac:dyDescent="0.25">
      <c r="B115" s="91" t="s">
        <v>89</v>
      </c>
      <c r="C115" s="91">
        <v>320</v>
      </c>
      <c r="G115" s="91" t="s">
        <v>122</v>
      </c>
      <c r="H115" s="91">
        <v>454</v>
      </c>
    </row>
    <row r="116" spans="2:8" ht="15.75" hidden="1" customHeight="1" x14ac:dyDescent="0.25">
      <c r="B116" s="91" t="s">
        <v>76</v>
      </c>
      <c r="C116" s="91">
        <v>311</v>
      </c>
      <c r="G116" s="91" t="s">
        <v>74</v>
      </c>
      <c r="H116" s="91">
        <v>454</v>
      </c>
    </row>
    <row r="117" spans="2:8" ht="15.75" hidden="1" customHeight="1" x14ac:dyDescent="0.25">
      <c r="B117" s="91" t="s">
        <v>133</v>
      </c>
      <c r="C117" s="91">
        <v>276</v>
      </c>
      <c r="G117" s="91" t="s">
        <v>171</v>
      </c>
      <c r="H117" s="91">
        <v>437</v>
      </c>
    </row>
    <row r="118" spans="2:8" ht="15.75" hidden="1" customHeight="1" x14ac:dyDescent="0.25">
      <c r="B118" s="91" t="s">
        <v>132</v>
      </c>
      <c r="C118" s="91">
        <v>265</v>
      </c>
      <c r="G118" s="91" t="s">
        <v>107</v>
      </c>
      <c r="H118" s="91">
        <v>386</v>
      </c>
    </row>
    <row r="119" spans="2:8" ht="15.75" hidden="1" customHeight="1" x14ac:dyDescent="0.25">
      <c r="B119" s="91" t="s">
        <v>122</v>
      </c>
      <c r="C119" s="91">
        <v>232</v>
      </c>
      <c r="G119" s="91" t="s">
        <v>137</v>
      </c>
      <c r="H119" s="91">
        <v>382</v>
      </c>
    </row>
    <row r="120" spans="2:8" ht="15.75" hidden="1" customHeight="1" x14ac:dyDescent="0.25">
      <c r="B120" s="91" t="s">
        <v>135</v>
      </c>
      <c r="C120" s="91">
        <v>225</v>
      </c>
      <c r="G120" s="91" t="s">
        <v>49</v>
      </c>
      <c r="H120" s="91">
        <v>364</v>
      </c>
    </row>
    <row r="121" spans="2:8" ht="15.75" hidden="1" customHeight="1" x14ac:dyDescent="0.25">
      <c r="B121" s="91" t="s">
        <v>165</v>
      </c>
      <c r="C121" s="91">
        <v>224</v>
      </c>
      <c r="G121" s="91" t="s">
        <v>156</v>
      </c>
      <c r="H121" s="91">
        <v>360</v>
      </c>
    </row>
    <row r="122" spans="2:8" ht="15.75" hidden="1" customHeight="1" x14ac:dyDescent="0.25">
      <c r="B122" s="91" t="s">
        <v>339</v>
      </c>
      <c r="C122" s="91">
        <v>210</v>
      </c>
      <c r="G122" s="91" t="s">
        <v>76</v>
      </c>
      <c r="H122" s="91">
        <v>349</v>
      </c>
    </row>
    <row r="123" spans="2:8" ht="15.75" hidden="1" customHeight="1" x14ac:dyDescent="0.25">
      <c r="B123" s="91" t="s">
        <v>82</v>
      </c>
      <c r="C123" s="91">
        <v>196</v>
      </c>
      <c r="G123" s="91" t="s">
        <v>103</v>
      </c>
      <c r="H123" s="91">
        <v>335</v>
      </c>
    </row>
    <row r="124" spans="2:8" ht="15.75" hidden="1" customHeight="1" x14ac:dyDescent="0.25">
      <c r="B124" s="91" t="s">
        <v>168</v>
      </c>
      <c r="C124" s="91">
        <v>175</v>
      </c>
      <c r="G124" s="91" t="s">
        <v>163</v>
      </c>
      <c r="H124" s="91">
        <v>304</v>
      </c>
    </row>
    <row r="125" spans="2:8" ht="15.75" hidden="1" customHeight="1" x14ac:dyDescent="0.25">
      <c r="B125" s="91" t="s">
        <v>92</v>
      </c>
      <c r="C125" s="91">
        <v>161</v>
      </c>
      <c r="G125" s="91" t="s">
        <v>135</v>
      </c>
      <c r="H125" s="91">
        <v>303</v>
      </c>
    </row>
    <row r="126" spans="2:8" ht="15.75" hidden="1" customHeight="1" x14ac:dyDescent="0.25">
      <c r="B126" s="91" t="s">
        <v>171</v>
      </c>
      <c r="C126" s="91">
        <v>136</v>
      </c>
      <c r="G126" s="91" t="s">
        <v>42</v>
      </c>
      <c r="H126" s="91">
        <v>293</v>
      </c>
    </row>
    <row r="127" spans="2:8" ht="15.75" hidden="1" customHeight="1" x14ac:dyDescent="0.25">
      <c r="B127" s="91" t="s">
        <v>113</v>
      </c>
      <c r="C127" s="91">
        <v>128</v>
      </c>
      <c r="G127" s="91" t="s">
        <v>75</v>
      </c>
      <c r="H127" s="91">
        <v>273</v>
      </c>
    </row>
    <row r="128" spans="2:8" ht="15.75" hidden="1" customHeight="1" x14ac:dyDescent="0.25">
      <c r="B128" s="91" t="s">
        <v>57</v>
      </c>
      <c r="C128" s="91">
        <v>127</v>
      </c>
      <c r="G128" s="91" t="s">
        <v>105</v>
      </c>
      <c r="H128" s="91">
        <v>261</v>
      </c>
    </row>
    <row r="129" spans="2:8" ht="15.75" hidden="1" customHeight="1" x14ac:dyDescent="0.25">
      <c r="B129" s="91" t="s">
        <v>156</v>
      </c>
      <c r="C129" s="91">
        <v>111</v>
      </c>
      <c r="G129" s="91" t="s">
        <v>44</v>
      </c>
      <c r="H129" s="91">
        <v>237</v>
      </c>
    </row>
    <row r="130" spans="2:8" ht="15.75" hidden="1" customHeight="1" x14ac:dyDescent="0.25">
      <c r="B130" s="91" t="s">
        <v>161</v>
      </c>
      <c r="C130" s="91">
        <v>78</v>
      </c>
      <c r="G130" s="91" t="s">
        <v>35</v>
      </c>
      <c r="H130" s="91">
        <v>237</v>
      </c>
    </row>
    <row r="131" spans="2:8" ht="15.75" hidden="1" customHeight="1" x14ac:dyDescent="0.25">
      <c r="B131" s="91" t="s">
        <v>64</v>
      </c>
      <c r="C131" s="91">
        <v>75</v>
      </c>
      <c r="G131" s="91" t="s">
        <v>33</v>
      </c>
      <c r="H131" s="91">
        <v>233</v>
      </c>
    </row>
    <row r="132" spans="2:8" ht="15.75" hidden="1" customHeight="1" x14ac:dyDescent="0.25">
      <c r="B132" s="91" t="s">
        <v>167</v>
      </c>
      <c r="C132" s="91">
        <v>75</v>
      </c>
      <c r="G132" s="91" t="s">
        <v>82</v>
      </c>
      <c r="H132" s="91">
        <v>182</v>
      </c>
    </row>
    <row r="133" spans="2:8" ht="15.75" hidden="1" customHeight="1" x14ac:dyDescent="0.25">
      <c r="B133" s="91" t="s">
        <v>118</v>
      </c>
      <c r="C133" s="91">
        <v>72</v>
      </c>
      <c r="G133" s="91" t="s">
        <v>127</v>
      </c>
      <c r="H133" s="91">
        <v>177</v>
      </c>
    </row>
    <row r="134" spans="2:8" ht="15.75" hidden="1" customHeight="1" x14ac:dyDescent="0.25">
      <c r="B134" s="91" t="s">
        <v>142</v>
      </c>
      <c r="C134" s="91">
        <v>68</v>
      </c>
      <c r="G134" s="91" t="s">
        <v>133</v>
      </c>
      <c r="H134" s="91">
        <v>177</v>
      </c>
    </row>
    <row r="135" spans="2:8" ht="15.75" hidden="1" customHeight="1" x14ac:dyDescent="0.25">
      <c r="B135" s="91" t="s">
        <v>153</v>
      </c>
      <c r="C135" s="91">
        <v>66</v>
      </c>
      <c r="G135" s="91" t="s">
        <v>138</v>
      </c>
      <c r="H135" s="91">
        <v>151</v>
      </c>
    </row>
    <row r="136" spans="2:8" ht="15.75" hidden="1" customHeight="1" x14ac:dyDescent="0.25">
      <c r="B136" s="91" t="s">
        <v>163</v>
      </c>
      <c r="C136" s="91">
        <v>65</v>
      </c>
      <c r="G136" s="91" t="s">
        <v>86</v>
      </c>
      <c r="H136" s="91">
        <v>148</v>
      </c>
    </row>
    <row r="137" spans="2:8" ht="15.75" hidden="1" customHeight="1" x14ac:dyDescent="0.25">
      <c r="B137" s="91" t="s">
        <v>137</v>
      </c>
      <c r="C137" s="91">
        <v>64</v>
      </c>
      <c r="G137" s="91" t="s">
        <v>92</v>
      </c>
      <c r="H137" s="91">
        <v>148</v>
      </c>
    </row>
    <row r="138" spans="2:8" ht="15.75" hidden="1" customHeight="1" x14ac:dyDescent="0.25">
      <c r="B138" s="91" t="s">
        <v>33</v>
      </c>
      <c r="C138" s="91">
        <v>60</v>
      </c>
      <c r="G138" s="91" t="s">
        <v>141</v>
      </c>
      <c r="H138" s="91">
        <v>142</v>
      </c>
    </row>
    <row r="139" spans="2:8" ht="15.75" hidden="1" customHeight="1" x14ac:dyDescent="0.25">
      <c r="B139" s="91" t="s">
        <v>86</v>
      </c>
      <c r="C139" s="91">
        <v>58</v>
      </c>
      <c r="G139" s="91" t="s">
        <v>339</v>
      </c>
      <c r="H139" s="91">
        <v>137</v>
      </c>
    </row>
    <row r="140" spans="2:8" ht="15.75" hidden="1" customHeight="1" x14ac:dyDescent="0.25">
      <c r="B140" s="91" t="s">
        <v>131</v>
      </c>
      <c r="C140" s="91">
        <v>54</v>
      </c>
      <c r="G140" s="91" t="s">
        <v>106</v>
      </c>
      <c r="H140" s="91">
        <v>137</v>
      </c>
    </row>
    <row r="141" spans="2:8" ht="15.75" hidden="1" customHeight="1" x14ac:dyDescent="0.25">
      <c r="B141" s="91" t="s">
        <v>60</v>
      </c>
      <c r="C141" s="91">
        <v>50</v>
      </c>
      <c r="G141" s="91" t="s">
        <v>64</v>
      </c>
      <c r="H141" s="91">
        <v>122</v>
      </c>
    </row>
    <row r="142" spans="2:8" ht="15.75" hidden="1" customHeight="1" x14ac:dyDescent="0.25">
      <c r="B142" s="91" t="s">
        <v>141</v>
      </c>
      <c r="C142" s="91">
        <v>46</v>
      </c>
      <c r="G142" s="91" t="s">
        <v>46</v>
      </c>
      <c r="H142" s="91">
        <v>112</v>
      </c>
    </row>
    <row r="143" spans="2:8" ht="15.75" hidden="1" customHeight="1" x14ac:dyDescent="0.25">
      <c r="B143" s="91" t="s">
        <v>46</v>
      </c>
      <c r="C143" s="91">
        <v>45</v>
      </c>
      <c r="G143" s="91" t="s">
        <v>40</v>
      </c>
      <c r="H143" s="91">
        <v>88</v>
      </c>
    </row>
    <row r="144" spans="2:8" ht="15.75" hidden="1" customHeight="1" x14ac:dyDescent="0.25">
      <c r="B144" s="91" t="s">
        <v>102</v>
      </c>
      <c r="C144" s="91">
        <v>45</v>
      </c>
      <c r="G144" s="91" t="s">
        <v>57</v>
      </c>
      <c r="H144" s="91">
        <v>83</v>
      </c>
    </row>
    <row r="145" spans="2:8" ht="15.75" hidden="1" customHeight="1" x14ac:dyDescent="0.25">
      <c r="B145" s="91" t="s">
        <v>44</v>
      </c>
      <c r="C145" s="91">
        <v>44</v>
      </c>
      <c r="G145" s="91" t="s">
        <v>118</v>
      </c>
      <c r="H145" s="91">
        <v>81</v>
      </c>
    </row>
    <row r="146" spans="2:8" ht="15.75" hidden="1" customHeight="1" x14ac:dyDescent="0.25">
      <c r="B146" s="91" t="s">
        <v>35</v>
      </c>
      <c r="C146" s="91">
        <v>43</v>
      </c>
      <c r="G146" s="91" t="s">
        <v>151</v>
      </c>
      <c r="H146" s="91">
        <v>79</v>
      </c>
    </row>
    <row r="147" spans="2:8" ht="15.75" hidden="1" customHeight="1" x14ac:dyDescent="0.25">
      <c r="B147" s="91" t="s">
        <v>155</v>
      </c>
      <c r="C147" s="91">
        <v>39</v>
      </c>
      <c r="G147" s="91" t="s">
        <v>161</v>
      </c>
      <c r="H147" s="91">
        <v>79</v>
      </c>
    </row>
    <row r="148" spans="2:8" ht="15.75" hidden="1" customHeight="1" x14ac:dyDescent="0.25">
      <c r="B148" s="91" t="s">
        <v>138</v>
      </c>
      <c r="C148" s="91">
        <v>35</v>
      </c>
      <c r="G148" s="91" t="s">
        <v>153</v>
      </c>
      <c r="H148" s="91">
        <v>74</v>
      </c>
    </row>
    <row r="149" spans="2:8" ht="15.75" hidden="1" customHeight="1" x14ac:dyDescent="0.25">
      <c r="B149" s="91" t="s">
        <v>107</v>
      </c>
      <c r="C149" s="91">
        <v>33</v>
      </c>
      <c r="G149" s="91" t="s">
        <v>48</v>
      </c>
      <c r="H149" s="91">
        <v>62</v>
      </c>
    </row>
    <row r="150" spans="2:8" ht="15.75" hidden="1" customHeight="1" x14ac:dyDescent="0.25">
      <c r="B150" s="91" t="s">
        <v>75</v>
      </c>
      <c r="C150" s="91">
        <v>33</v>
      </c>
      <c r="G150" s="91" t="s">
        <v>41</v>
      </c>
      <c r="H150" s="91">
        <v>55</v>
      </c>
    </row>
    <row r="151" spans="2:8" ht="15.75" hidden="1" customHeight="1" x14ac:dyDescent="0.25">
      <c r="B151" s="91" t="s">
        <v>41</v>
      </c>
      <c r="C151" s="91">
        <v>31</v>
      </c>
      <c r="G151" s="91" t="s">
        <v>165</v>
      </c>
      <c r="H151" s="91">
        <v>47</v>
      </c>
    </row>
    <row r="152" spans="2:8" ht="15.75" hidden="1" customHeight="1" x14ac:dyDescent="0.25">
      <c r="B152" s="91" t="s">
        <v>105</v>
      </c>
      <c r="C152" s="91">
        <v>27</v>
      </c>
      <c r="G152" s="91" t="s">
        <v>147</v>
      </c>
      <c r="H152" s="91">
        <v>46</v>
      </c>
    </row>
    <row r="153" spans="2:8" ht="15.75" hidden="1" customHeight="1" x14ac:dyDescent="0.25">
      <c r="B153" s="91" t="s">
        <v>66</v>
      </c>
      <c r="C153" s="91">
        <v>26</v>
      </c>
      <c r="G153" s="91" t="s">
        <v>85</v>
      </c>
      <c r="H153" s="91">
        <v>44</v>
      </c>
    </row>
    <row r="154" spans="2:8" ht="15.75" hidden="1" customHeight="1" x14ac:dyDescent="0.25">
      <c r="B154" s="91" t="s">
        <v>145</v>
      </c>
      <c r="C154" s="91">
        <v>24</v>
      </c>
      <c r="G154" s="91" t="s">
        <v>142</v>
      </c>
      <c r="H154" s="91">
        <v>37</v>
      </c>
    </row>
    <row r="155" spans="2:8" ht="15.75" hidden="1" customHeight="1" x14ac:dyDescent="0.25">
      <c r="B155" s="91" t="s">
        <v>45</v>
      </c>
      <c r="C155" s="91">
        <v>21</v>
      </c>
      <c r="G155" s="91" t="s">
        <v>34</v>
      </c>
      <c r="H155" s="91">
        <v>36</v>
      </c>
    </row>
    <row r="156" spans="2:8" ht="15.75" hidden="1" customHeight="1" x14ac:dyDescent="0.25">
      <c r="B156" s="91" t="s">
        <v>147</v>
      </c>
      <c r="C156" s="91">
        <v>20</v>
      </c>
      <c r="G156" s="91" t="s">
        <v>131</v>
      </c>
      <c r="H156" s="91">
        <v>35</v>
      </c>
    </row>
    <row r="157" spans="2:8" ht="15.75" hidden="1" customHeight="1" x14ac:dyDescent="0.25">
      <c r="B157" s="91" t="s">
        <v>140</v>
      </c>
      <c r="C157" s="91">
        <v>20</v>
      </c>
      <c r="G157" s="91" t="s">
        <v>125</v>
      </c>
      <c r="H157" s="91">
        <v>34</v>
      </c>
    </row>
    <row r="158" spans="2:8" ht="15.75" hidden="1" customHeight="1" x14ac:dyDescent="0.25">
      <c r="B158" s="91" t="s">
        <v>42</v>
      </c>
      <c r="C158" s="91">
        <v>19</v>
      </c>
      <c r="G158" s="91" t="s">
        <v>167</v>
      </c>
      <c r="H158" s="91">
        <v>32</v>
      </c>
    </row>
    <row r="159" spans="2:8" ht="15.75" hidden="1" customHeight="1" x14ac:dyDescent="0.25">
      <c r="B159" s="91" t="s">
        <v>108</v>
      </c>
      <c r="C159" s="91">
        <v>18</v>
      </c>
      <c r="G159" s="91" t="s">
        <v>66</v>
      </c>
      <c r="H159" s="91">
        <v>29</v>
      </c>
    </row>
    <row r="160" spans="2:8" ht="15.75" hidden="1" customHeight="1" x14ac:dyDescent="0.25">
      <c r="B160" s="91" t="s">
        <v>154</v>
      </c>
      <c r="C160" s="91">
        <v>17</v>
      </c>
      <c r="G160" s="91" t="s">
        <v>159</v>
      </c>
      <c r="H160" s="91">
        <v>27</v>
      </c>
    </row>
    <row r="161" spans="2:8" ht="15.75" hidden="1" customHeight="1" x14ac:dyDescent="0.25">
      <c r="B161" s="91" t="s">
        <v>78</v>
      </c>
      <c r="C161" s="91">
        <v>16</v>
      </c>
      <c r="G161" s="91" t="s">
        <v>162</v>
      </c>
      <c r="H161" s="91">
        <v>27</v>
      </c>
    </row>
    <row r="162" spans="2:8" ht="15.75" hidden="1" customHeight="1" x14ac:dyDescent="0.25">
      <c r="B162" s="91" t="s">
        <v>85</v>
      </c>
      <c r="C162" s="91">
        <v>15</v>
      </c>
      <c r="G162" s="91" t="s">
        <v>145</v>
      </c>
      <c r="H162" s="91">
        <v>26</v>
      </c>
    </row>
    <row r="163" spans="2:8" ht="15.75" hidden="1" customHeight="1" x14ac:dyDescent="0.25">
      <c r="B163" s="91" t="s">
        <v>88</v>
      </c>
      <c r="C163" s="91">
        <v>13</v>
      </c>
      <c r="G163" s="91" t="s">
        <v>88</v>
      </c>
      <c r="H163" s="91">
        <v>26</v>
      </c>
    </row>
    <row r="164" spans="2:8" ht="15.75" hidden="1" customHeight="1" x14ac:dyDescent="0.25">
      <c r="B164" s="91" t="s">
        <v>101</v>
      </c>
      <c r="C164" s="91">
        <v>13</v>
      </c>
      <c r="G164" s="91" t="s">
        <v>139</v>
      </c>
      <c r="H164" s="91">
        <v>25</v>
      </c>
    </row>
    <row r="165" spans="2:8" ht="15.75" hidden="1" customHeight="1" x14ac:dyDescent="0.25">
      <c r="B165" s="91" t="s">
        <v>38</v>
      </c>
      <c r="C165" s="91">
        <v>12</v>
      </c>
      <c r="G165" s="91" t="s">
        <v>69</v>
      </c>
      <c r="H165" s="91">
        <v>24</v>
      </c>
    </row>
    <row r="166" spans="2:8" ht="15.75" hidden="1" customHeight="1" x14ac:dyDescent="0.25">
      <c r="B166" s="91" t="s">
        <v>69</v>
      </c>
      <c r="C166" s="91">
        <v>12</v>
      </c>
      <c r="G166" s="91" t="s">
        <v>150</v>
      </c>
      <c r="H166" s="91">
        <v>23</v>
      </c>
    </row>
    <row r="167" spans="2:8" ht="15.75" hidden="1" customHeight="1" x14ac:dyDescent="0.25">
      <c r="B167" s="91" t="s">
        <v>40</v>
      </c>
      <c r="C167" s="91">
        <v>10</v>
      </c>
      <c r="G167" s="91" t="s">
        <v>108</v>
      </c>
      <c r="H167" s="91">
        <v>23</v>
      </c>
    </row>
    <row r="168" spans="2:8" ht="15.75" hidden="1" customHeight="1" x14ac:dyDescent="0.25">
      <c r="B168" s="91" t="s">
        <v>106</v>
      </c>
      <c r="C168" s="91">
        <v>10</v>
      </c>
      <c r="G168" s="91" t="s">
        <v>38</v>
      </c>
      <c r="H168" s="91">
        <v>21</v>
      </c>
    </row>
    <row r="169" spans="2:8" ht="15.75" hidden="1" customHeight="1" x14ac:dyDescent="0.25">
      <c r="B169" s="91" t="s">
        <v>71</v>
      </c>
      <c r="C169" s="91">
        <v>9</v>
      </c>
      <c r="G169" s="91" t="s">
        <v>78</v>
      </c>
      <c r="H169" s="91">
        <v>20</v>
      </c>
    </row>
    <row r="170" spans="2:8" ht="15.75" hidden="1" customHeight="1" x14ac:dyDescent="0.25">
      <c r="B170" s="91" t="s">
        <v>34</v>
      </c>
      <c r="C170" s="91">
        <v>9</v>
      </c>
      <c r="G170" s="91" t="s">
        <v>109</v>
      </c>
      <c r="H170" s="91">
        <v>15</v>
      </c>
    </row>
    <row r="171" spans="2:8" ht="15.75" hidden="1" customHeight="1" x14ac:dyDescent="0.25">
      <c r="B171" s="91" t="s">
        <v>125</v>
      </c>
      <c r="C171" s="91">
        <v>8</v>
      </c>
      <c r="G171" s="91" t="s">
        <v>37</v>
      </c>
      <c r="H171" s="91">
        <v>15</v>
      </c>
    </row>
    <row r="172" spans="2:8" ht="15.75" hidden="1" customHeight="1" x14ac:dyDescent="0.25">
      <c r="B172" s="91" t="s">
        <v>151</v>
      </c>
      <c r="C172" s="91">
        <v>8</v>
      </c>
      <c r="G172" s="91" t="s">
        <v>104</v>
      </c>
      <c r="H172" s="91">
        <v>13</v>
      </c>
    </row>
    <row r="173" spans="2:8" ht="15.75" hidden="1" customHeight="1" x14ac:dyDescent="0.25">
      <c r="B173" s="91" t="s">
        <v>139</v>
      </c>
      <c r="C173" s="91">
        <v>8</v>
      </c>
      <c r="G173" s="91" t="s">
        <v>80</v>
      </c>
      <c r="H173" s="91">
        <v>12</v>
      </c>
    </row>
    <row r="174" spans="2:8" ht="15.75" hidden="1" customHeight="1" x14ac:dyDescent="0.25">
      <c r="B174" s="91" t="s">
        <v>109</v>
      </c>
      <c r="C174" s="91">
        <v>7</v>
      </c>
      <c r="G174" s="91" t="s">
        <v>53</v>
      </c>
      <c r="H174" s="91">
        <v>12</v>
      </c>
    </row>
    <row r="175" spans="2:8" ht="15.75" hidden="1" customHeight="1" x14ac:dyDescent="0.25">
      <c r="B175" s="91" t="s">
        <v>80</v>
      </c>
      <c r="C175" s="91">
        <v>7</v>
      </c>
      <c r="G175" s="91" t="s">
        <v>43</v>
      </c>
      <c r="H175" s="91">
        <v>11</v>
      </c>
    </row>
    <row r="176" spans="2:8" ht="15.75" hidden="1" customHeight="1" x14ac:dyDescent="0.25">
      <c r="B176" s="91" t="s">
        <v>48</v>
      </c>
      <c r="C176" s="91">
        <v>7</v>
      </c>
      <c r="G176" s="91" t="s">
        <v>112</v>
      </c>
      <c r="H176" s="91">
        <v>9</v>
      </c>
    </row>
    <row r="177" spans="2:8" ht="15.75" hidden="1" customHeight="1" x14ac:dyDescent="0.25">
      <c r="B177" s="91" t="s">
        <v>43</v>
      </c>
      <c r="C177" s="91">
        <v>6</v>
      </c>
      <c r="G177" s="91" t="s">
        <v>126</v>
      </c>
      <c r="H177" s="91">
        <v>9</v>
      </c>
    </row>
    <row r="178" spans="2:8" ht="15.75" hidden="1" customHeight="1" x14ac:dyDescent="0.25">
      <c r="B178" s="91" t="s">
        <v>162</v>
      </c>
      <c r="C178" s="91">
        <v>5</v>
      </c>
      <c r="G178" s="91" t="s">
        <v>67</v>
      </c>
      <c r="H178" s="91">
        <v>9</v>
      </c>
    </row>
    <row r="179" spans="2:8" ht="15.75" hidden="1" customHeight="1" x14ac:dyDescent="0.25">
      <c r="B179" s="91" t="s">
        <v>112</v>
      </c>
      <c r="C179" s="91">
        <v>5</v>
      </c>
      <c r="G179" s="91" t="s">
        <v>140</v>
      </c>
      <c r="H179" s="91">
        <v>8</v>
      </c>
    </row>
    <row r="180" spans="2:8" ht="15.75" hidden="1" customHeight="1" x14ac:dyDescent="0.25">
      <c r="B180" s="91" t="s">
        <v>126</v>
      </c>
      <c r="C180" s="91">
        <v>5</v>
      </c>
      <c r="G180" s="91" t="s">
        <v>154</v>
      </c>
      <c r="H180" s="91">
        <v>7</v>
      </c>
    </row>
    <row r="181" spans="2:8" ht="15.75" hidden="1" customHeight="1" x14ac:dyDescent="0.25">
      <c r="B181" s="91" t="s">
        <v>130</v>
      </c>
      <c r="C181" s="91">
        <v>5</v>
      </c>
      <c r="G181" s="91" t="s">
        <v>95</v>
      </c>
      <c r="H181" s="91">
        <v>7</v>
      </c>
    </row>
    <row r="182" spans="2:8" ht="15.75" hidden="1" customHeight="1" x14ac:dyDescent="0.25">
      <c r="B182" s="91" t="s">
        <v>37</v>
      </c>
      <c r="C182" s="91">
        <v>4</v>
      </c>
      <c r="G182" s="91" t="s">
        <v>60</v>
      </c>
      <c r="H182" s="91">
        <v>5</v>
      </c>
    </row>
    <row r="183" spans="2:8" ht="15.75" hidden="1" customHeight="1" x14ac:dyDescent="0.25">
      <c r="B183" s="91" t="s">
        <v>104</v>
      </c>
      <c r="C183" s="91">
        <v>4</v>
      </c>
      <c r="G183" s="91" t="s">
        <v>45</v>
      </c>
      <c r="H183" s="91">
        <v>5</v>
      </c>
    </row>
    <row r="184" spans="2:8" ht="15.75" hidden="1" customHeight="1" x14ac:dyDescent="0.25">
      <c r="B184" s="91" t="s">
        <v>95</v>
      </c>
      <c r="C184" s="91">
        <v>4</v>
      </c>
      <c r="G184" s="91" t="s">
        <v>148</v>
      </c>
      <c r="H184" s="91">
        <v>3</v>
      </c>
    </row>
    <row r="185" spans="2:8" ht="15.75" hidden="1" customHeight="1" x14ac:dyDescent="0.25">
      <c r="B185" s="91" t="s">
        <v>53</v>
      </c>
      <c r="C185" s="91">
        <v>3</v>
      </c>
      <c r="G185" s="91" t="s">
        <v>111</v>
      </c>
      <c r="H185" s="91">
        <v>2</v>
      </c>
    </row>
    <row r="186" spans="2:8" ht="15.75" hidden="1" customHeight="1" x14ac:dyDescent="0.25">
      <c r="B186" s="91" t="s">
        <v>100</v>
      </c>
      <c r="C186" s="91">
        <v>3</v>
      </c>
      <c r="G186" s="91" t="s">
        <v>155</v>
      </c>
      <c r="H186" s="91">
        <v>2</v>
      </c>
    </row>
    <row r="187" spans="2:8" ht="15.75" hidden="1" customHeight="1" x14ac:dyDescent="0.25">
      <c r="B187" s="91" t="s">
        <v>111</v>
      </c>
      <c r="C187" s="91">
        <v>3</v>
      </c>
      <c r="G187" s="91" t="s">
        <v>116</v>
      </c>
      <c r="H187" s="91">
        <v>2</v>
      </c>
    </row>
    <row r="188" spans="2:8" ht="15.75" hidden="1" customHeight="1" x14ac:dyDescent="0.25">
      <c r="B188" s="91" t="s">
        <v>114</v>
      </c>
      <c r="C188" s="91">
        <v>2</v>
      </c>
      <c r="G188" s="91" t="s">
        <v>121</v>
      </c>
      <c r="H188" s="91">
        <v>2</v>
      </c>
    </row>
    <row r="189" spans="2:8" ht="15.75" hidden="1" customHeight="1" x14ac:dyDescent="0.25">
      <c r="B189" s="91" t="s">
        <v>67</v>
      </c>
      <c r="C189" s="91">
        <v>2</v>
      </c>
      <c r="G189" s="91" t="s">
        <v>50</v>
      </c>
      <c r="H189" s="91">
        <v>2</v>
      </c>
    </row>
    <row r="190" spans="2:8" ht="15.75" hidden="1" customHeight="1" x14ac:dyDescent="0.25">
      <c r="B190" s="91" t="s">
        <v>39</v>
      </c>
      <c r="C190" s="91">
        <v>2</v>
      </c>
      <c r="G190" s="91" t="s">
        <v>101</v>
      </c>
      <c r="H190" s="91">
        <v>2</v>
      </c>
    </row>
    <row r="191" spans="2:8" ht="15.75" hidden="1" customHeight="1" x14ac:dyDescent="0.25">
      <c r="B191" s="91" t="s">
        <v>65</v>
      </c>
      <c r="C191" s="91">
        <v>1</v>
      </c>
      <c r="G191" s="91" t="s">
        <v>100</v>
      </c>
      <c r="H191" s="91">
        <v>2</v>
      </c>
    </row>
    <row r="192" spans="2:8" ht="15.75" hidden="1" customHeight="1" x14ac:dyDescent="0.25">
      <c r="B192" s="91" t="s">
        <v>116</v>
      </c>
      <c r="C192" s="91">
        <v>1</v>
      </c>
      <c r="G192" s="91" t="s">
        <v>158</v>
      </c>
      <c r="H192" s="91">
        <v>1</v>
      </c>
    </row>
    <row r="193" spans="2:8" ht="15.75" hidden="1" customHeight="1" x14ac:dyDescent="0.25">
      <c r="B193" s="91" t="s">
        <v>81</v>
      </c>
      <c r="C193" s="91">
        <v>1</v>
      </c>
      <c r="G193" s="91" t="s">
        <v>65</v>
      </c>
      <c r="H193" s="91">
        <v>1</v>
      </c>
    </row>
    <row r="194" spans="2:8" ht="15.75" hidden="1" customHeight="1" x14ac:dyDescent="0.25">
      <c r="B194" s="91" t="s">
        <v>50</v>
      </c>
      <c r="C194" s="91">
        <v>0.63300000000000001</v>
      </c>
      <c r="G194" s="91" t="s">
        <v>114</v>
      </c>
      <c r="H194" s="91">
        <v>1</v>
      </c>
    </row>
    <row r="195" spans="2:8" ht="15.75" hidden="1" customHeight="1" x14ac:dyDescent="0.25">
      <c r="B195" s="91" t="s">
        <v>96</v>
      </c>
      <c r="C195" s="91">
        <v>0.55430000000000001</v>
      </c>
      <c r="G195" s="91" t="s">
        <v>96</v>
      </c>
      <c r="H195" s="91">
        <v>1</v>
      </c>
    </row>
    <row r="196" spans="2:8" ht="15.75" hidden="1" customHeight="1" x14ac:dyDescent="0.25">
      <c r="B196" s="91" t="s">
        <v>68</v>
      </c>
      <c r="C196" s="91">
        <v>0.51910000000000001</v>
      </c>
      <c r="G196" s="91" t="s">
        <v>39</v>
      </c>
      <c r="H196" s="91">
        <v>0.96379999999999999</v>
      </c>
    </row>
    <row r="197" spans="2:8" ht="15.75" hidden="1" customHeight="1" x14ac:dyDescent="0.25">
      <c r="B197" s="91" t="s">
        <v>121</v>
      </c>
      <c r="C197" s="91">
        <v>0.49220000000000003</v>
      </c>
      <c r="G197" s="91" t="s">
        <v>71</v>
      </c>
      <c r="H197" s="91">
        <v>0.90629999999999999</v>
      </c>
    </row>
    <row r="198" spans="2:8" ht="15.75" hidden="1" customHeight="1" x14ac:dyDescent="0.25">
      <c r="B198" s="91" t="s">
        <v>148</v>
      </c>
      <c r="C198" s="91">
        <v>0.4264</v>
      </c>
      <c r="G198" s="91" t="s">
        <v>52</v>
      </c>
      <c r="H198" s="91">
        <v>0.89410000000000001</v>
      </c>
    </row>
    <row r="199" spans="2:8" ht="15.75" hidden="1" customHeight="1" x14ac:dyDescent="0.25">
      <c r="B199" s="91" t="s">
        <v>158</v>
      </c>
      <c r="C199" s="91">
        <v>0.36820000000000003</v>
      </c>
      <c r="G199" s="91" t="s">
        <v>81</v>
      </c>
      <c r="H199" s="91">
        <v>0.68130000000000002</v>
      </c>
    </row>
    <row r="200" spans="2:8" ht="15.75" hidden="1" customHeight="1" x14ac:dyDescent="0.25">
      <c r="B200" s="91" t="s">
        <v>149</v>
      </c>
      <c r="C200" s="91">
        <v>0.2591</v>
      </c>
      <c r="G200" s="91" t="s">
        <v>130</v>
      </c>
      <c r="H200" s="91">
        <v>0.58460000000000001</v>
      </c>
    </row>
    <row r="201" spans="2:8" ht="15.75" hidden="1" customHeight="1" x14ac:dyDescent="0.25">
      <c r="B201" s="91" t="s">
        <v>159</v>
      </c>
      <c r="C201" s="91">
        <v>0.14080000000000001</v>
      </c>
      <c r="G201" s="91" t="s">
        <v>120</v>
      </c>
      <c r="H201" s="91">
        <v>0.48530000000000001</v>
      </c>
    </row>
    <row r="202" spans="2:8" ht="15.75" hidden="1" customHeight="1" x14ac:dyDescent="0.25">
      <c r="B202" s="91" t="s">
        <v>120</v>
      </c>
      <c r="C202" s="91">
        <v>4.0099999999999997E-2</v>
      </c>
      <c r="G202" s="91" t="s">
        <v>149</v>
      </c>
      <c r="H202" s="91">
        <v>0.20760000000000001</v>
      </c>
    </row>
    <row r="203" spans="2:8" ht="15.75" hidden="1" customHeight="1" x14ac:dyDescent="0.25">
      <c r="B203" s="91" t="s">
        <v>52</v>
      </c>
      <c r="C203" s="91">
        <v>3.8600000000000002E-2</v>
      </c>
      <c r="G203" s="91" t="s">
        <v>68</v>
      </c>
      <c r="H203" s="91">
        <v>0.12770000000000001</v>
      </c>
    </row>
    <row r="204" spans="2:8" ht="15.75" customHeight="1" x14ac:dyDescent="0.25"/>
    <row r="205" spans="2:8" ht="15.75" customHeight="1" x14ac:dyDescent="0.25"/>
    <row r="206" spans="2:8" ht="15.75" customHeight="1" x14ac:dyDescent="0.25"/>
    <row r="207" spans="2:8" ht="15.75" customHeight="1" x14ac:dyDescent="0.25"/>
    <row r="208" spans="2: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sheetData>
  <sheetProtection algorithmName="SHA-512" hashValue="2sLM2WqApydtI/9i//L2bFATTYlfLL8UbSQs6oiAL2J7GFiY1Q4R4R0gGfk+0HGXUZfGeu5CApfOycduqTeNCA==" saltValue="++vt3sEhQL+opr/zHdEBbQ==" spinCount="100000" sheet="1" scenarios="1"/>
  <sortState ref="Q41:Q60">
    <sortCondition ref="Q60"/>
  </sortState>
  <mergeCells count="2">
    <mergeCell ref="A1:W2"/>
    <mergeCell ref="X1:Z1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Summary Table_Children</vt:lpstr>
      <vt:lpstr>PMTCT coverage</vt:lpstr>
      <vt:lpstr>PMTCT regimen</vt:lpstr>
      <vt:lpstr>New Infects_trend</vt:lpstr>
      <vt:lpstr>PMTCT_GP_NI-reduction</vt:lpstr>
      <vt:lpstr>PMTCT coverage vs. NI </vt:lpstr>
      <vt:lpstr>PMTCT-MTCT Rates</vt:lpstr>
      <vt:lpstr>PMTCT-MTCT Rates2</vt:lpstr>
      <vt:lpstr>HIV Pop_0-14</vt:lpstr>
      <vt:lpstr>HIV Pop_0-14_All Regions</vt:lpstr>
      <vt:lpstr>HIV Pop_0-14_reg</vt:lpstr>
      <vt:lpstr>HIV Pop_age distribution</vt:lpstr>
      <vt:lpstr>New Infects_0-14</vt:lpstr>
      <vt:lpstr>New Infections_0-14_All reg</vt:lpstr>
      <vt:lpstr>New Infections_0-14_reg</vt:lpstr>
      <vt:lpstr>AIDS Deaths_0-14</vt:lpstr>
      <vt:lpstr>AIDS Death_0-14_All Regions</vt:lpstr>
      <vt:lpstr>AIDS Deaths_0-14_reg</vt:lpstr>
      <vt:lpstr>AIDS Deaths_age distribution</vt:lpstr>
      <vt:lpstr>PMTCT_NI</vt:lpstr>
      <vt:lpstr>PMTCT cascade</vt:lpstr>
      <vt:lpstr>PedART coverage vs. Deaths</vt:lpstr>
      <vt:lpstr>PMTCT_PedART_All Regions</vt:lpstr>
      <vt:lpstr>PMTCT_PedART_reg</vt:lpstr>
      <vt:lpstr>PedART_AdultsChildren_LMIC</vt:lpstr>
      <vt:lpstr>PedART_AdultsChildren_Reg</vt:lpstr>
      <vt:lpstr>ART Gap</vt:lpstr>
      <vt:lpstr>PMTCT_EID_All Regions</vt:lpstr>
      <vt:lpstr>EID_GP</vt:lpstr>
      <vt:lpstr>PMTCT_InfantARVs_All Regions</vt:lpstr>
      <vt:lpstr>Infant ARVs_GP</vt:lpstr>
      <vt:lpstr>PMTCT_CTX_All Regions</vt:lpstr>
      <vt:lpstr>CTX_GP</vt:lpstr>
      <vt:lpstr>DPT_EID</vt:lpstr>
      <vt:lpstr>Summary Table_Ados</vt:lpstr>
      <vt:lpstr>HIV Pop_10-19</vt:lpstr>
      <vt:lpstr>HIV Pop_10-19_All Regions</vt:lpstr>
      <vt:lpstr>HIV Pop_10-19_reg</vt:lpstr>
      <vt:lpstr>New Infects_15-19</vt:lpstr>
      <vt:lpstr>New Infections_15-19_AllRegs</vt:lpstr>
      <vt:lpstr>New Infections_15-19_reg</vt:lpstr>
      <vt:lpstr>NI_2000v2015</vt:lpstr>
      <vt:lpstr>New Infects trend_ados</vt:lpstr>
      <vt:lpstr>NI_ageGroups</vt:lpstr>
      <vt:lpstr>AIDS Deaths_by age groups</vt:lpstr>
      <vt:lpstr>AIDS Deaths_by age grps_reg</vt:lpstr>
      <vt:lpstr>AIDS Deaths_10-19</vt:lpstr>
      <vt:lpstr>AIDS Death_10-19_All Region</vt:lpstr>
      <vt:lpstr>AIDS Death_10-19_reg</vt:lpstr>
      <vt:lpstr>Adolescent ART coverage</vt:lpstr>
      <vt:lpstr>Comp_Know</vt:lpstr>
      <vt:lpstr>Mult Partners_Condoms</vt:lpstr>
      <vt:lpstr>Testing by 12mos</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Tyler Andrew Porth</dc:creator>
  <cp:lastModifiedBy>Padraic Murphy</cp:lastModifiedBy>
  <cp:lastPrinted>2015-10-05T17:53:56Z</cp:lastPrinted>
  <dcterms:created xsi:type="dcterms:W3CDTF">2015-08-20T13:43:25Z</dcterms:created>
  <dcterms:modified xsi:type="dcterms:W3CDTF">2016-11-23T21:04:16Z</dcterms:modified>
</cp:coreProperties>
</file>